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8_{F53DBF36-111A-3941-9148-3FE6B597A046}" xr6:coauthVersionLast="47" xr6:coauthVersionMax="47" xr10:uidLastSave="{00000000-0000-0000-0000-000000000000}"/>
  <bookViews>
    <workbookView xWindow="1180" yWindow="740" windowWidth="27620" windowHeight="16060" xr2:uid="{00000000-000D-0000-FFFF-FFFF00000000}"/>
  </bookViews>
  <sheets>
    <sheet name="Inic de segurança" sheetId="2" r:id="rId1"/>
    <sheet name="Plan3" sheetId="3" r:id="rId2"/>
  </sheets>
  <definedNames>
    <definedName name="_Toc114376643" localSheetId="0">'Inic de segurança'!$C$29</definedName>
    <definedName name="_xlnm.Print_Area" localSheetId="0">'Inic de segurança'!$A$1:$I$32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1" i="2" l="1"/>
  <c r="J82" i="2"/>
  <c r="J83" i="2"/>
  <c r="J84" i="2"/>
  <c r="J85" i="2"/>
  <c r="J86" i="2"/>
  <c r="J87" i="2"/>
  <c r="J88" i="2"/>
  <c r="J89" i="2"/>
  <c r="J90" i="2"/>
  <c r="J91" i="2"/>
  <c r="J80" i="2"/>
  <c r="I80" i="2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G80" i="2"/>
  <c r="G81" i="2" s="1"/>
  <c r="E80" i="2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F104" i="2"/>
  <c r="H104" i="2" s="1"/>
  <c r="F105" i="2"/>
  <c r="H105" i="2" s="1"/>
  <c r="F106" i="2"/>
  <c r="H106" i="2" s="1"/>
  <c r="F107" i="2"/>
  <c r="H107" i="2" s="1"/>
  <c r="F108" i="2"/>
  <c r="H108" i="2" s="1"/>
  <c r="F109" i="2"/>
  <c r="H109" i="2" s="1"/>
  <c r="F110" i="2"/>
  <c r="H110" i="2" s="1"/>
  <c r="F111" i="2"/>
  <c r="H111" i="2" s="1"/>
  <c r="F112" i="2"/>
  <c r="H112" i="2" s="1"/>
  <c r="F113" i="2"/>
  <c r="H113" i="2" s="1"/>
  <c r="F114" i="2"/>
  <c r="H114" i="2" s="1"/>
  <c r="F103" i="2"/>
  <c r="H103" i="2" s="1"/>
  <c r="H21" i="2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G21" i="2"/>
  <c r="F58" i="2"/>
  <c r="F59" i="2"/>
  <c r="F60" i="2"/>
  <c r="F61" i="2"/>
  <c r="F62" i="2"/>
  <c r="F63" i="2"/>
  <c r="F64" i="2"/>
  <c r="F65" i="2"/>
  <c r="F66" i="2"/>
  <c r="F67" i="2"/>
  <c r="F68" i="2"/>
  <c r="F57" i="2"/>
  <c r="D58" i="2"/>
  <c r="D59" i="2"/>
  <c r="D60" i="2"/>
  <c r="D61" i="2"/>
  <c r="D62" i="2"/>
  <c r="D63" i="2"/>
  <c r="D64" i="2"/>
  <c r="D65" i="2"/>
  <c r="D66" i="2"/>
  <c r="D67" i="2"/>
  <c r="D68" i="2"/>
  <c r="D57" i="2"/>
  <c r="E58" i="2"/>
  <c r="G58" i="2" s="1"/>
  <c r="E59" i="2"/>
  <c r="E60" i="2"/>
  <c r="E61" i="2"/>
  <c r="E62" i="2"/>
  <c r="E63" i="2"/>
  <c r="G63" i="2" s="1"/>
  <c r="E64" i="2"/>
  <c r="G64" i="2" s="1"/>
  <c r="E65" i="2"/>
  <c r="G65" i="2" s="1"/>
  <c r="E66" i="2"/>
  <c r="G66" i="2" s="1"/>
  <c r="E67" i="2"/>
  <c r="E68" i="2"/>
  <c r="G68" i="2" s="1"/>
  <c r="E57" i="2"/>
  <c r="F35" i="2"/>
  <c r="G35" i="2" s="1"/>
  <c r="F36" i="2"/>
  <c r="F37" i="2"/>
  <c r="F38" i="2"/>
  <c r="F39" i="2"/>
  <c r="F40" i="2"/>
  <c r="F41" i="2"/>
  <c r="F42" i="2"/>
  <c r="F43" i="2"/>
  <c r="F44" i="2"/>
  <c r="F45" i="2"/>
  <c r="F34" i="2"/>
  <c r="D35" i="2"/>
  <c r="D36" i="2"/>
  <c r="D37" i="2"/>
  <c r="D38" i="2"/>
  <c r="D39" i="2"/>
  <c r="D40" i="2"/>
  <c r="D41" i="2"/>
  <c r="D42" i="2"/>
  <c r="D43" i="2"/>
  <c r="H43" i="2" s="1"/>
  <c r="D44" i="2"/>
  <c r="D45" i="2"/>
  <c r="D34" i="2"/>
  <c r="E34" i="2" s="1"/>
  <c r="I34" i="2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K10" i="2"/>
  <c r="L10" i="2"/>
  <c r="M10" i="2"/>
  <c r="N10" i="2"/>
  <c r="K11" i="2"/>
  <c r="L11" i="2"/>
  <c r="M11" i="2"/>
  <c r="N11" i="2"/>
  <c r="K12" i="2"/>
  <c r="L12" i="2"/>
  <c r="M12" i="2"/>
  <c r="N12" i="2"/>
  <c r="K13" i="2"/>
  <c r="L13" i="2"/>
  <c r="M13" i="2"/>
  <c r="N13" i="2"/>
  <c r="K14" i="2"/>
  <c r="L14" i="2"/>
  <c r="M14" i="2"/>
  <c r="N14" i="2"/>
  <c r="K15" i="2"/>
  <c r="L15" i="2"/>
  <c r="M15" i="2"/>
  <c r="N15" i="2"/>
  <c r="K16" i="2"/>
  <c r="L16" i="2"/>
  <c r="M16" i="2"/>
  <c r="N16" i="2"/>
  <c r="K17" i="2"/>
  <c r="L17" i="2"/>
  <c r="M17" i="2"/>
  <c r="N17" i="2"/>
  <c r="K18" i="2"/>
  <c r="L18" i="2"/>
  <c r="M18" i="2"/>
  <c r="N18" i="2"/>
  <c r="K19" i="2"/>
  <c r="L19" i="2"/>
  <c r="M19" i="2"/>
  <c r="N19" i="2"/>
  <c r="K20" i="2"/>
  <c r="L20" i="2"/>
  <c r="M20" i="2"/>
  <c r="N20" i="2"/>
  <c r="N9" i="2"/>
  <c r="M9" i="2"/>
  <c r="L9" i="2"/>
  <c r="K9" i="2"/>
  <c r="J21" i="2"/>
  <c r="H44" i="2" l="1"/>
  <c r="G67" i="2"/>
  <c r="G59" i="2"/>
  <c r="G62" i="2"/>
  <c r="G57" i="2"/>
  <c r="G61" i="2"/>
  <c r="G60" i="2"/>
  <c r="K81" i="2"/>
  <c r="K80" i="2"/>
  <c r="G82" i="2"/>
  <c r="K82" i="2" s="1"/>
  <c r="K23" i="2"/>
  <c r="H66" i="2"/>
  <c r="H58" i="2"/>
  <c r="G103" i="2"/>
  <c r="I103" i="2" s="1"/>
  <c r="L23" i="2"/>
  <c r="H62" i="2"/>
  <c r="H68" i="2"/>
  <c r="H64" i="2"/>
  <c r="H60" i="2"/>
  <c r="H57" i="2"/>
  <c r="H61" i="2"/>
  <c r="H67" i="2"/>
  <c r="H63" i="2"/>
  <c r="H59" i="2"/>
  <c r="H65" i="2"/>
  <c r="H37" i="2"/>
  <c r="H36" i="2"/>
  <c r="E69" i="2"/>
  <c r="H41" i="2"/>
  <c r="D46" i="2"/>
  <c r="H40" i="2"/>
  <c r="G36" i="2"/>
  <c r="H34" i="2"/>
  <c r="H39" i="2"/>
  <c r="F46" i="2"/>
  <c r="H38" i="2"/>
  <c r="H45" i="2"/>
  <c r="H42" i="2"/>
  <c r="H35" i="2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D21" i="2"/>
  <c r="F21" i="2"/>
  <c r="G83" i="2" l="1"/>
  <c r="K83" i="2" s="1"/>
  <c r="G104" i="2"/>
  <c r="G105" i="2" s="1"/>
  <c r="H51" i="2"/>
  <c r="G37" i="2"/>
  <c r="I36" i="2"/>
  <c r="D69" i="2"/>
  <c r="G69" i="2" s="1"/>
  <c r="G74" i="2" s="1"/>
  <c r="I35" i="2"/>
  <c r="I21" i="2"/>
  <c r="O21" i="2" s="1"/>
  <c r="G84" i="2" l="1"/>
  <c r="K84" i="2" s="1"/>
  <c r="I104" i="2"/>
  <c r="G106" i="2"/>
  <c r="I105" i="2"/>
  <c r="I37" i="2"/>
  <c r="G38" i="2"/>
  <c r="G85" i="2" l="1"/>
  <c r="K85" i="2" s="1"/>
  <c r="G107" i="2"/>
  <c r="I106" i="2"/>
  <c r="I38" i="2"/>
  <c r="G39" i="2"/>
  <c r="G86" i="2" l="1"/>
  <c r="K86" i="2" s="1"/>
  <c r="G108" i="2"/>
  <c r="I107" i="2"/>
  <c r="I39" i="2"/>
  <c r="G40" i="2"/>
  <c r="G87" i="2" l="1"/>
  <c r="K87" i="2" s="1"/>
  <c r="G109" i="2"/>
  <c r="I108" i="2"/>
  <c r="I40" i="2"/>
  <c r="G41" i="2"/>
  <c r="G88" i="2" l="1"/>
  <c r="K88" i="2" s="1"/>
  <c r="G110" i="2"/>
  <c r="I109" i="2"/>
  <c r="I41" i="2"/>
  <c r="G42" i="2"/>
  <c r="G89" i="2" l="1"/>
  <c r="K89" i="2" s="1"/>
  <c r="G111" i="2"/>
  <c r="I110" i="2"/>
  <c r="I42" i="2"/>
  <c r="G43" i="2"/>
  <c r="G90" i="2" l="1"/>
  <c r="K90" i="2" s="1"/>
  <c r="G112" i="2"/>
  <c r="I111" i="2"/>
  <c r="I43" i="2"/>
  <c r="G44" i="2"/>
  <c r="G91" i="2" l="1"/>
  <c r="K91" i="2" s="1"/>
  <c r="G113" i="2"/>
  <c r="I112" i="2"/>
  <c r="I44" i="2"/>
  <c r="G45" i="2"/>
  <c r="G114" i="2" l="1"/>
  <c r="I113" i="2"/>
  <c r="I45" i="2"/>
  <c r="F69" i="2"/>
  <c r="H69" i="2" s="1"/>
  <c r="H74" i="2" s="1"/>
  <c r="I114" i="2" l="1"/>
</calcChain>
</file>

<file path=xl/sharedStrings.xml><?xml version="1.0" encoding="utf-8"?>
<sst xmlns="http://schemas.openxmlformats.org/spreadsheetml/2006/main" count="207" uniqueCount="87">
  <si>
    <t>A</t>
  </si>
  <si>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</si>
  <si>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</si>
  <si>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</si>
  <si>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</si>
  <si>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</si>
  <si>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</si>
  <si>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</si>
  <si>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</si>
  <si>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</si>
  <si>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</si>
  <si>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</si>
  <si>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</si>
  <si>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</si>
  <si>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</si>
  <si>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</si>
  <si>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</si>
  <si>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E</t>
  </si>
  <si>
    <t>F</t>
  </si>
  <si>
    <t>G</t>
  </si>
  <si>
    <t>Total</t>
  </si>
  <si>
    <t>Dados do fechamento do mês.</t>
  </si>
  <si>
    <t>Mês</t>
  </si>
  <si>
    <t>Percentual de horas extras, %</t>
  </si>
  <si>
    <t xml:space="preserve"> - Dados fornecidos.</t>
  </si>
  <si>
    <t xml:space="preserve"> - Dados calculados</t>
  </si>
  <si>
    <t>Dados fictícios</t>
  </si>
  <si>
    <t>Gráfico - Horas extras pagas, %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</si>
  <si>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</si>
  <si>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</si>
  <si>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</si>
  <si>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</si>
  <si>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</si>
  <si>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</si>
  <si>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</si>
  <si>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</si>
  <si>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</si>
  <si>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</si>
  <si>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</si>
  <si>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</si>
  <si>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Replica valores</t>
  </si>
  <si>
    <t>da planilha ao lado</t>
  </si>
  <si>
    <t>Cálculo dos Indicadores de Segurança</t>
  </si>
  <si>
    <t>Exposição ao risco, h</t>
  </si>
  <si>
    <t>Sem afastamento</t>
  </si>
  <si>
    <t>Com afastamento</t>
  </si>
  <si>
    <t>Fatais</t>
  </si>
  <si>
    <t>Tabela - Cálculo dos Indicadores de Segurança</t>
  </si>
  <si>
    <t>Dias perdidos</t>
  </si>
  <si>
    <t>Dias debitados</t>
  </si>
  <si>
    <t>TFSA</t>
  </si>
  <si>
    <t>TFCA</t>
  </si>
  <si>
    <t>TG</t>
  </si>
  <si>
    <t>TFCA no mês</t>
  </si>
  <si>
    <t>Exposição ao risco no mês, h</t>
  </si>
  <si>
    <t>Exposição ao risco acumulado até o mês, h</t>
  </si>
  <si>
    <t>Acidentados com afastamento acumulados até o mês</t>
  </si>
  <si>
    <t>Acidentados com afastamento no mês</t>
  </si>
  <si>
    <t>Número de Acidentados</t>
  </si>
  <si>
    <t>Dados para o gráfico</t>
  </si>
  <si>
    <t>TFCA acumulado no ano</t>
  </si>
  <si>
    <t>Tabela - Cálculo da TFSA</t>
  </si>
  <si>
    <t>Acidentados sem afastamento</t>
  </si>
  <si>
    <t>Acidentados com afastamento</t>
  </si>
  <si>
    <t xml:space="preserve">TFCA </t>
  </si>
  <si>
    <t>Valores do ano</t>
  </si>
  <si>
    <t>Taxa de fatalidades</t>
  </si>
  <si>
    <t>Número de acidentados fatais no mês</t>
  </si>
  <si>
    <t>Número de acidentados fatais acumulados até o mês</t>
  </si>
  <si>
    <t>Dias perdidos no mês</t>
  </si>
  <si>
    <t>Dias debitados no mês</t>
  </si>
  <si>
    <t>Dias perdidos acumulados até o mês</t>
  </si>
  <si>
    <t>Dias debitados acumulados até o mês</t>
  </si>
  <si>
    <t>TG acumulada até o mês</t>
  </si>
  <si>
    <t>TG no mês</t>
  </si>
  <si>
    <t>H</t>
  </si>
  <si>
    <t>I</t>
  </si>
  <si>
    <t>Tabela - Cálculo da Taxa de Gravidade</t>
  </si>
  <si>
    <t>Meta</t>
  </si>
  <si>
    <t>Meta = 1,05</t>
  </si>
  <si>
    <t>TAF</t>
  </si>
  <si>
    <t>TAF no mês</t>
  </si>
  <si>
    <t>TAF acumulado até o mês</t>
  </si>
  <si>
    <t>TFCA acumulado até o mês</t>
  </si>
  <si>
    <t>17.09.22</t>
  </si>
  <si>
    <t>Planilha 23 - Cálculo da Taxa de Frequência de Acidentes com Afastamento</t>
  </si>
  <si>
    <t>11.6.23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</si>
</sst>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ahoma"/>
      <family val="2"/>
    </font>
    <font>
      <b/>
      <sz val="14"/>
      <color rgb="FF000000"/>
      <name val="Verdana"/>
      <family val="2"/>
    </font>
    <font>
      <sz val="14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3" fontId="1" fillId="2" borderId="1" xfId="0" applyNumberFormat="1" applyFont="1" applyFill="1" applyBorder="1"/>
    <xf numFmtId="3" fontId="1" fillId="4" borderId="1" xfId="0" applyNumberFormat="1" applyFont="1" applyFill="1" applyBorder="1"/>
    <xf numFmtId="0" fontId="1" fillId="4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1" fillId="4" borderId="0" xfId="0" applyNumberFormat="1" applyFont="1" applyFill="1"/>
    <xf numFmtId="0" fontId="1" fillId="3" borderId="1" xfId="0" applyFont="1" applyFill="1" applyBorder="1"/>
    <xf numFmtId="4" fontId="1" fillId="0" borderId="0" xfId="0" applyNumberFormat="1" applyFont="1"/>
    <xf numFmtId="0" fontId="2" fillId="0" borderId="0" xfId="0" applyFont="1" applyAlignment="1">
      <alignment horizontal="right"/>
    </xf>
    <xf numFmtId="3" fontId="1" fillId="0" borderId="0" xfId="0" applyNumberFormat="1" applyFont="1"/>
    <xf numFmtId="0" fontId="2" fillId="3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3" fontId="2" fillId="3" borderId="1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/>
    <xf numFmtId="4" fontId="1" fillId="4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/>
    <xf numFmtId="0" fontId="2" fillId="0" borderId="0" xfId="0" applyFont="1"/>
    <xf numFmtId="3" fontId="2" fillId="3" borderId="7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/>
    <xf numFmtId="4" fontId="0" fillId="5" borderId="0" xfId="0" applyNumberFormat="1" applyFill="1"/>
    <xf numFmtId="0" fontId="0" fillId="5" borderId="0" xfId="0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'Inic de segurança'!$P$9:$P$20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'Inic de segurança'!$Q$9:$Q$20</c:f>
              <c:numCache>
                <c:formatCode>#,##0.0</c:formatCode>
                <c:ptCount val="12"/>
                <c:pt idx="0">
                  <c:v>0.75187969924812026</c:v>
                </c:pt>
                <c:pt idx="1">
                  <c:v>0.90090090090090091</c:v>
                </c:pt>
                <c:pt idx="2">
                  <c:v>1.4336917562724014</c:v>
                </c:pt>
                <c:pt idx="3">
                  <c:v>1.4189693801344287</c:v>
                </c:pt>
                <c:pt idx="4">
                  <c:v>1.079136690647482</c:v>
                </c:pt>
                <c:pt idx="5">
                  <c:v>1.3452914798206279</c:v>
                </c:pt>
                <c:pt idx="6">
                  <c:v>1.5219337511190689</c:v>
                </c:pt>
                <c:pt idx="7">
                  <c:v>1.2567324955116697</c:v>
                </c:pt>
                <c:pt idx="8">
                  <c:v>0.52750565184626974</c:v>
                </c:pt>
                <c:pt idx="9">
                  <c:v>0.60240963855421692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B-4E4A-B39A-6F569D9B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816463"/>
        <c:axId val="155820751"/>
      </c:barChart>
      <c:catAx>
        <c:axId val="15581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820751"/>
        <c:crosses val="autoZero"/>
        <c:auto val="1"/>
        <c:lblAlgn val="ctr"/>
        <c:lblOffset val="100"/>
        <c:noMultiLvlLbl val="0"/>
      </c:catAx>
      <c:valAx>
        <c:axId val="15582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81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'Inic de segurança'!$K$34:$K$45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'Inic de segurança'!$L$34:$L$45</c:f>
              <c:numCache>
                <c:formatCode>#,##0.00</c:formatCode>
                <c:ptCount val="12"/>
                <c:pt idx="0">
                  <c:v>0</c:v>
                </c:pt>
                <c:pt idx="1">
                  <c:v>0.60527338382927409</c:v>
                </c:pt>
                <c:pt idx="2">
                  <c:v>0.38020536792948711</c:v>
                </c:pt>
                <c:pt idx="3">
                  <c:v>0.86046363214606081</c:v>
                </c:pt>
                <c:pt idx="4">
                  <c:v>1.0200358848624294</c:v>
                </c:pt>
                <c:pt idx="5">
                  <c:v>0.95811192165250536</c:v>
                </c:pt>
                <c:pt idx="6">
                  <c:v>1.1449554489656555</c:v>
                </c:pt>
                <c:pt idx="7">
                  <c:v>1.2071096200388149</c:v>
                </c:pt>
                <c:pt idx="8">
                  <c:v>1.2054460020146174</c:v>
                </c:pt>
                <c:pt idx="9">
                  <c:v>1.1366624623416621</c:v>
                </c:pt>
                <c:pt idx="10">
                  <c:v>1.0324303938009576</c:v>
                </c:pt>
                <c:pt idx="11">
                  <c:v>1.0392543859959904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CC-8447-96CB-62AAF5F8E2E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'Inic de segurança'!$K$34:$K$45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'Inic de segurança'!$M$34:$M$45</c:f>
              <c:numCache>
                <c:formatCode>General</c:formatCode>
                <c:ptCount val="12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CC-8447-96CB-62AAF5F8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3640911"/>
        <c:axId val="1466259151"/>
      </c:lineChart>
      <c:catAx>
        <c:axId val="150364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6259151"/>
        <c:crosses val="autoZero"/>
        <c:auto val="1"/>
        <c:lblAlgn val="ctr"/>
        <c:lblOffset val="100"/>
        <c:noMultiLvlLbl val="0"/>
      </c:catAx>
      <c:valAx>
        <c:axId val="14662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364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203200</xdr:colOff>
      <xdr:row>8</xdr:row>
      <xdr:rowOff>76200</xdr:rowOff>
    </xdr:from>
    <xdr:to>
      <xdr:col>24</xdr:col>
      <xdr:colOff>63500</xdr:colOff>
      <xdr:row>19</xdr:row>
      <xdr:rowOff>165100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176BB1-0D94-474D-97D5-5834CC4C5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965200</xdr:colOff>
      <xdr:row>32</xdr:row>
      <xdr:rowOff>431800</xdr:rowOff>
    </xdr:from>
    <xdr:to>
      <xdr:col>19</xdr:col>
      <xdr:colOff>520700</xdr:colOff>
      <xdr:row>45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1364D1-D7E1-884B-A44E-251E534CFE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0.83486</cdr:x>
      <cdr:y>0.14844</cdr:y>
    </cdr:from>
    <cdr:to>
      <cdr:x>1</cdr:x>
      <cdr:y>0.23828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0C38F201-D7DD-3745-AADC-04ED54AAAE1B}"/>
            </a:ext>
          </a:extLst>
        </cdr:cNvPr>
        <cdr:cNvSpPr txBox="1"/>
      </cdr:nvSpPr>
      <cdr:spPr>
        <a:xfrm xmlns:a="http://schemas.openxmlformats.org/drawingml/2006/main">
          <a:off x="4622800" y="482600"/>
          <a:ext cx="9144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100"/>
            <a:t>Meta = 1,05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0"/>
  <sheetViews>
    <sheetView tabSelected="1" topLeftCell="A29" workbookViewId="0">
      <selection activeCell="G26" sqref="G26"/>
    </sheetView>
  </sheetViews>
  <sheetFormatPr baseColWidth="10" defaultColWidth="8.83203125" defaultRowHeight="19" x14ac:dyDescent="0.25"/>
  <cols>
    <col min="1" max="1" width="4.5" customWidth="1"/>
    <col min="2" max="2" width="4" style="1" customWidth="1"/>
    <col min="3" max="3" width="12.1640625" style="1" customWidth="1"/>
    <col min="4" max="4" width="16.5" style="1" customWidth="1"/>
    <col min="5" max="5" width="19.6640625" style="1" customWidth="1"/>
    <col min="6" max="6" width="19" style="1" customWidth="1"/>
    <col min="7" max="7" width="23.5" style="1" customWidth="1"/>
    <col min="8" max="8" width="14.1640625" style="1" customWidth="1"/>
    <col min="9" max="9" width="16.83203125" style="1" customWidth="1"/>
    <col min="10" max="10" width="13.1640625" style="1" customWidth="1"/>
    <col min="11" max="11" width="14.83203125" style="1" customWidth="1"/>
    <col min="12" max="15" width="14.83203125" customWidth="1"/>
    <col min="16" max="16" width="8.83203125" style="1"/>
    <col min="17" max="17" width="12.33203125" style="1" customWidth="1"/>
    <col min="18" max="18" width="18.83203125" style="1" customWidth="1"/>
    <col min="19" max="16384" width="8.83203125" style="1"/>
  </cols>
  <sheetData>
    <row r="1" spans="2:18" customFormat="1" ht="15" x14ac:dyDescent="0.2"/>
    <row r="2" spans="2:18" ht="21" x14ac:dyDescent="0.2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</row>
    <row r="3" spans="2:18" ht="21" x14ac:dyDescent="0.25">
      <c r="C3" s="5"/>
      <c r="D3" s="5"/>
      <c r="E3" s="5"/>
      <c r="F3" s="5"/>
      <c r="G3" s="5"/>
      <c r="H3" s="5"/>
      <c r="I3" s="5"/>
      <c r="J3" s="5"/>
      <c r="K3" s="5" t="s">
        <v>84</v>
      </c>
    </row>
    <row r="4" spans="2:18" x14ac:dyDescent="0.25">
      <c r="C4" s="15"/>
      <c r="D4" s="16"/>
      <c r="E4" s="16"/>
      <c r="F4" s="16"/>
      <c r="G4" s="16"/>
      <c r="H4" s="16"/>
      <c r="I4" s="16"/>
      <c r="J4" s="14"/>
      <c r="K4" s="14"/>
    </row>
    <row r="5" spans="2:18" x14ac:dyDescent="0.25">
      <c r="B5" s="38" t="s">
        <v>47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18" x14ac:dyDescent="0.25">
      <c r="C6" s="4" t="s">
        <v>0</v>
      </c>
      <c r="D6" s="3" t="s">
        <v>15</v>
      </c>
      <c r="E6" s="3"/>
      <c r="F6" s="3" t="s">
        <v>16</v>
      </c>
      <c r="G6" s="3"/>
      <c r="H6" s="3" t="s">
        <v>1</v>
      </c>
      <c r="I6" s="3" t="s">
        <v>17</v>
      </c>
      <c r="J6" s="3" t="s">
        <v>18</v>
      </c>
      <c r="K6" s="3"/>
      <c r="R6" s="2" t="s">
        <v>40</v>
      </c>
    </row>
    <row r="7" spans="2:18" ht="20" customHeight="1" x14ac:dyDescent="0.25">
      <c r="B7" s="1">
        <v>1</v>
      </c>
      <c r="C7" s="20" t="s">
        <v>22</v>
      </c>
      <c r="D7" s="46" t="s">
        <v>54</v>
      </c>
      <c r="E7" s="46" t="s">
        <v>55</v>
      </c>
      <c r="F7" s="48" t="s">
        <v>58</v>
      </c>
      <c r="G7" s="49"/>
      <c r="H7" s="50"/>
      <c r="I7" s="46" t="s">
        <v>48</v>
      </c>
      <c r="J7" s="46" t="s">
        <v>49</v>
      </c>
      <c r="K7" s="46" t="s">
        <v>50</v>
      </c>
      <c r="L7" s="46" t="s">
        <v>51</v>
      </c>
      <c r="M7" s="46" t="s">
        <v>52</v>
      </c>
      <c r="N7" s="46" t="s">
        <v>80</v>
      </c>
      <c r="O7" s="1"/>
      <c r="Q7" s="2" t="s">
        <v>41</v>
      </c>
    </row>
    <row r="8" spans="2:18" ht="60" x14ac:dyDescent="0.25">
      <c r="B8" s="1">
        <v>2</v>
      </c>
      <c r="C8" s="21"/>
      <c r="D8" s="47"/>
      <c r="E8" s="47"/>
      <c r="F8" s="23" t="s">
        <v>44</v>
      </c>
      <c r="G8" s="23" t="s">
        <v>45</v>
      </c>
      <c r="H8" s="19" t="s">
        <v>46</v>
      </c>
      <c r="I8" s="47"/>
      <c r="J8" s="47"/>
      <c r="K8" s="47"/>
      <c r="L8" s="47"/>
      <c r="M8" s="47"/>
      <c r="N8" s="47"/>
      <c r="O8" s="1"/>
      <c r="P8" s="11" t="s">
        <v>22</v>
      </c>
      <c r="Q8" s="10" t="s">
        <v>23</v>
      </c>
    </row>
    <row r="9" spans="2:18" x14ac:dyDescent="0.25">
      <c r="B9" s="1">
        <v>3</v>
      </c>
      <c r="C9" s="13" t="s">
        <v>2</v>
      </c>
      <c r="D9" s="22">
        <v>1801580</v>
      </c>
      <c r="E9" s="27">
        <f>D9</f>
        <v>1801580</v>
      </c>
      <c r="F9" s="7">
        <v>5</v>
      </c>
      <c r="G9" s="7">
        <v>0</v>
      </c>
      <c r="H9" s="7">
        <v>0</v>
      </c>
      <c r="I9" s="22">
        <v>0</v>
      </c>
      <c r="J9" s="22">
        <v>0</v>
      </c>
      <c r="K9" s="25">
        <f t="shared" ref="K9:K20" si="0">F9/D9*1000000</f>
        <v>2.7753416445564452</v>
      </c>
      <c r="L9" s="25">
        <f t="shared" ref="L9:L20" si="1">G9/D9*1000000</f>
        <v>0</v>
      </c>
      <c r="M9" s="8">
        <f t="shared" ref="M9:M20" si="2">(I9+J9)/D9*1000000</f>
        <v>0</v>
      </c>
      <c r="N9" s="25">
        <f t="shared" ref="N9:N20" si="3">H9/D9*100000000</f>
        <v>0</v>
      </c>
      <c r="O9" s="1"/>
      <c r="P9" s="6" t="s">
        <v>28</v>
      </c>
      <c r="Q9" s="12">
        <v>0.75187969924812026</v>
      </c>
    </row>
    <row r="10" spans="2:18" x14ac:dyDescent="0.25">
      <c r="B10" s="1">
        <v>4</v>
      </c>
      <c r="C10" s="13" t="s">
        <v>3</v>
      </c>
      <c r="D10" s="22">
        <v>1502712</v>
      </c>
      <c r="E10" s="27">
        <f>E9+D10</f>
        <v>3304292</v>
      </c>
      <c r="F10" s="7">
        <v>4</v>
      </c>
      <c r="G10" s="7">
        <v>2</v>
      </c>
      <c r="H10" s="7">
        <v>1</v>
      </c>
      <c r="I10" s="22">
        <v>20</v>
      </c>
      <c r="J10" s="22">
        <v>0</v>
      </c>
      <c r="K10" s="25">
        <f t="shared" si="0"/>
        <v>2.6618540345721602</v>
      </c>
      <c r="L10" s="25">
        <f t="shared" si="1"/>
        <v>1.3309270172860801</v>
      </c>
      <c r="M10" s="8">
        <f t="shared" si="2"/>
        <v>13.309270172860801</v>
      </c>
      <c r="N10" s="25">
        <f t="shared" si="3"/>
        <v>66.546350864304003</v>
      </c>
      <c r="O10" s="1"/>
      <c r="P10" s="6" t="s">
        <v>29</v>
      </c>
      <c r="Q10" s="12">
        <v>0.90090090090090091</v>
      </c>
    </row>
    <row r="11" spans="2:18" x14ac:dyDescent="0.25">
      <c r="B11" s="1">
        <v>5</v>
      </c>
      <c r="C11" s="13" t="s">
        <v>5</v>
      </c>
      <c r="D11" s="22">
        <v>1956023</v>
      </c>
      <c r="E11" s="27">
        <f t="shared" ref="E11:E20" si="4">E10+D11</f>
        <v>5260315</v>
      </c>
      <c r="F11" s="7">
        <v>8</v>
      </c>
      <c r="G11" s="7">
        <v>0</v>
      </c>
      <c r="H11" s="7">
        <v>0</v>
      </c>
      <c r="I11" s="22">
        <v>0</v>
      </c>
      <c r="J11" s="22">
        <v>0</v>
      </c>
      <c r="K11" s="25">
        <f t="shared" si="0"/>
        <v>4.089931457861181</v>
      </c>
      <c r="L11" s="25">
        <f t="shared" si="1"/>
        <v>0</v>
      </c>
      <c r="M11" s="8">
        <f t="shared" si="2"/>
        <v>0</v>
      </c>
      <c r="N11" s="25">
        <f t="shared" si="3"/>
        <v>0</v>
      </c>
      <c r="O11" s="1"/>
      <c r="P11" s="6" t="s">
        <v>30</v>
      </c>
      <c r="Q11" s="12">
        <v>1.4336917562724014</v>
      </c>
    </row>
    <row r="12" spans="2:18" x14ac:dyDescent="0.25">
      <c r="B12" s="1">
        <v>6</v>
      </c>
      <c r="C12" s="13" t="s">
        <v>6</v>
      </c>
      <c r="D12" s="22">
        <v>1712670</v>
      </c>
      <c r="E12" s="27">
        <f t="shared" si="4"/>
        <v>6972985</v>
      </c>
      <c r="F12" s="7">
        <v>6</v>
      </c>
      <c r="G12" s="7">
        <v>4</v>
      </c>
      <c r="H12" s="7">
        <v>0</v>
      </c>
      <c r="I12" s="22">
        <v>30</v>
      </c>
      <c r="J12" s="22">
        <v>0</v>
      </c>
      <c r="K12" s="25">
        <f t="shared" si="0"/>
        <v>3.5033018620049394</v>
      </c>
      <c r="L12" s="25">
        <f t="shared" si="1"/>
        <v>2.3355345746699596</v>
      </c>
      <c r="M12" s="8">
        <f t="shared" si="2"/>
        <v>17.516509310024698</v>
      </c>
      <c r="N12" s="25">
        <f t="shared" si="3"/>
        <v>0</v>
      </c>
      <c r="O12" s="1"/>
      <c r="P12" s="6" t="s">
        <v>31</v>
      </c>
      <c r="Q12" s="12">
        <v>1.4189693801344287</v>
      </c>
    </row>
    <row r="13" spans="2:18" x14ac:dyDescent="0.25">
      <c r="B13" s="1">
        <v>7</v>
      </c>
      <c r="C13" s="13" t="s">
        <v>7</v>
      </c>
      <c r="D13" s="22">
        <v>1850234</v>
      </c>
      <c r="E13" s="27">
        <f t="shared" si="4"/>
        <v>8823219</v>
      </c>
      <c r="F13" s="7">
        <v>4</v>
      </c>
      <c r="G13" s="7">
        <v>3</v>
      </c>
      <c r="H13" s="7">
        <v>0</v>
      </c>
      <c r="I13" s="22">
        <v>12</v>
      </c>
      <c r="J13" s="22">
        <v>1800</v>
      </c>
      <c r="K13" s="25">
        <f t="shared" si="0"/>
        <v>2.1618887124547488</v>
      </c>
      <c r="L13" s="25">
        <f t="shared" si="1"/>
        <v>1.6214165343410618</v>
      </c>
      <c r="M13" s="8">
        <f t="shared" si="2"/>
        <v>979.3355867420014</v>
      </c>
      <c r="N13" s="25">
        <f t="shared" si="3"/>
        <v>0</v>
      </c>
      <c r="O13" s="1"/>
      <c r="P13" s="6" t="s">
        <v>32</v>
      </c>
      <c r="Q13" s="12">
        <v>1.079136690647482</v>
      </c>
    </row>
    <row r="14" spans="2:18" x14ac:dyDescent="0.25">
      <c r="B14" s="1">
        <v>8</v>
      </c>
      <c r="C14" s="13" t="s">
        <v>8</v>
      </c>
      <c r="D14" s="22">
        <v>1613975</v>
      </c>
      <c r="E14" s="27">
        <f t="shared" si="4"/>
        <v>10437194</v>
      </c>
      <c r="F14" s="7">
        <v>8</v>
      </c>
      <c r="G14" s="7">
        <v>1</v>
      </c>
      <c r="H14" s="7">
        <v>0</v>
      </c>
      <c r="I14" s="22">
        <v>5</v>
      </c>
      <c r="J14" s="22">
        <v>0</v>
      </c>
      <c r="K14" s="25">
        <f t="shared" si="0"/>
        <v>4.9567062686844592</v>
      </c>
      <c r="L14" s="25">
        <f t="shared" si="1"/>
        <v>0.6195882835855574</v>
      </c>
      <c r="M14" s="8">
        <f t="shared" si="2"/>
        <v>3.0979414179277871</v>
      </c>
      <c r="N14" s="25">
        <f t="shared" si="3"/>
        <v>0</v>
      </c>
      <c r="O14" s="1"/>
      <c r="P14" s="6" t="s">
        <v>33</v>
      </c>
      <c r="Q14" s="12">
        <v>1.3452914798206279</v>
      </c>
    </row>
    <row r="15" spans="2:18" x14ac:dyDescent="0.25">
      <c r="B15" s="1">
        <v>9</v>
      </c>
      <c r="C15" s="13" t="s">
        <v>9</v>
      </c>
      <c r="D15" s="22">
        <v>1790356</v>
      </c>
      <c r="E15" s="27">
        <f t="shared" si="4"/>
        <v>12227550</v>
      </c>
      <c r="F15" s="7">
        <v>7</v>
      </c>
      <c r="G15" s="7">
        <v>4</v>
      </c>
      <c r="H15" s="7">
        <v>0</v>
      </c>
      <c r="I15" s="22">
        <v>28</v>
      </c>
      <c r="J15" s="22">
        <v>0</v>
      </c>
      <c r="K15" s="25">
        <f t="shared" si="0"/>
        <v>3.9098369262872863</v>
      </c>
      <c r="L15" s="25">
        <f t="shared" si="1"/>
        <v>2.2341925293070206</v>
      </c>
      <c r="M15" s="8">
        <f t="shared" si="2"/>
        <v>15.639347705149145</v>
      </c>
      <c r="N15" s="25">
        <f t="shared" si="3"/>
        <v>0</v>
      </c>
      <c r="O15" s="1"/>
      <c r="P15" s="6" t="s">
        <v>34</v>
      </c>
      <c r="Q15" s="12">
        <v>1.5219337511190689</v>
      </c>
    </row>
    <row r="16" spans="2:18" x14ac:dyDescent="0.25">
      <c r="B16" s="1">
        <v>10</v>
      </c>
      <c r="C16" s="13" t="s">
        <v>10</v>
      </c>
      <c r="D16" s="22">
        <v>1855678</v>
      </c>
      <c r="E16" s="27">
        <f t="shared" si="4"/>
        <v>14083228</v>
      </c>
      <c r="F16" s="7">
        <v>5</v>
      </c>
      <c r="G16" s="7">
        <v>3</v>
      </c>
      <c r="H16" s="7">
        <v>0</v>
      </c>
      <c r="I16" s="22">
        <v>23</v>
      </c>
      <c r="J16" s="22">
        <v>0</v>
      </c>
      <c r="K16" s="25">
        <f t="shared" si="0"/>
        <v>2.6944329781352154</v>
      </c>
      <c r="L16" s="25">
        <f t="shared" si="1"/>
        <v>1.6166597868811292</v>
      </c>
      <c r="M16" s="8">
        <f t="shared" si="2"/>
        <v>12.394391699421991</v>
      </c>
      <c r="N16" s="25">
        <f t="shared" si="3"/>
        <v>0</v>
      </c>
      <c r="O16" s="1"/>
      <c r="P16" s="6" t="s">
        <v>35</v>
      </c>
      <c r="Q16" s="12">
        <v>1.2567324955116697</v>
      </c>
    </row>
    <row r="17" spans="2:21" x14ac:dyDescent="0.25">
      <c r="B17" s="1">
        <v>11</v>
      </c>
      <c r="C17" s="13" t="s">
        <v>11</v>
      </c>
      <c r="D17" s="22">
        <v>1678573</v>
      </c>
      <c r="E17" s="27">
        <f t="shared" si="4"/>
        <v>15761801</v>
      </c>
      <c r="F17" s="7">
        <v>3</v>
      </c>
      <c r="G17" s="7">
        <v>2</v>
      </c>
      <c r="H17" s="7">
        <v>1</v>
      </c>
      <c r="I17" s="22">
        <v>0</v>
      </c>
      <c r="J17" s="22">
        <v>0</v>
      </c>
      <c r="K17" s="25">
        <f t="shared" si="0"/>
        <v>1.787232369399484</v>
      </c>
      <c r="L17" s="25">
        <f t="shared" si="1"/>
        <v>1.1914882462663228</v>
      </c>
      <c r="M17" s="8">
        <f t="shared" si="2"/>
        <v>0</v>
      </c>
      <c r="N17" s="25">
        <f t="shared" si="3"/>
        <v>59.574412313316138</v>
      </c>
      <c r="O17" s="1"/>
      <c r="P17" s="6" t="s">
        <v>36</v>
      </c>
      <c r="Q17" s="12">
        <v>0.52750565184626974</v>
      </c>
    </row>
    <row r="18" spans="2:21" x14ac:dyDescent="0.25">
      <c r="B18" s="1">
        <v>12</v>
      </c>
      <c r="C18" s="13" t="s">
        <v>12</v>
      </c>
      <c r="D18" s="22">
        <v>1833572</v>
      </c>
      <c r="E18" s="27">
        <f t="shared" si="4"/>
        <v>17595373</v>
      </c>
      <c r="F18" s="7">
        <v>3</v>
      </c>
      <c r="G18" s="7">
        <v>1</v>
      </c>
      <c r="H18" s="7">
        <v>0</v>
      </c>
      <c r="I18" s="22">
        <v>1</v>
      </c>
      <c r="J18" s="22">
        <v>6000</v>
      </c>
      <c r="K18" s="25">
        <f t="shared" si="0"/>
        <v>1.6361506392985932</v>
      </c>
      <c r="L18" s="25">
        <f t="shared" si="1"/>
        <v>0.54538354643286435</v>
      </c>
      <c r="M18" s="8">
        <f t="shared" si="2"/>
        <v>3272.8466621436191</v>
      </c>
      <c r="N18" s="25">
        <f t="shared" si="3"/>
        <v>0</v>
      </c>
      <c r="O18" s="1"/>
      <c r="P18" s="6" t="s">
        <v>37</v>
      </c>
      <c r="Q18" s="12">
        <v>0.60240963855421692</v>
      </c>
    </row>
    <row r="19" spans="2:21" x14ac:dyDescent="0.25">
      <c r="B19" s="1">
        <v>13</v>
      </c>
      <c r="C19" s="13" t="s">
        <v>13</v>
      </c>
      <c r="D19" s="22">
        <v>1776393</v>
      </c>
      <c r="E19" s="27">
        <f t="shared" si="4"/>
        <v>19371766</v>
      </c>
      <c r="F19" s="7">
        <v>0</v>
      </c>
      <c r="G19" s="7">
        <v>0</v>
      </c>
      <c r="H19" s="7">
        <v>0</v>
      </c>
      <c r="I19" s="22">
        <v>0</v>
      </c>
      <c r="J19" s="22">
        <v>0</v>
      </c>
      <c r="K19" s="25">
        <f t="shared" si="0"/>
        <v>0</v>
      </c>
      <c r="L19" s="25">
        <f t="shared" si="1"/>
        <v>0</v>
      </c>
      <c r="M19" s="8">
        <f t="shared" si="2"/>
        <v>0</v>
      </c>
      <c r="N19" s="25">
        <f t="shared" si="3"/>
        <v>0</v>
      </c>
      <c r="O19" s="1"/>
      <c r="P19" s="6" t="s">
        <v>38</v>
      </c>
      <c r="Q19" s="12" t="e">
        <v>#DIV/0!</v>
      </c>
    </row>
    <row r="20" spans="2:21" x14ac:dyDescent="0.25">
      <c r="B20" s="1">
        <v>14</v>
      </c>
      <c r="C20" s="13" t="s">
        <v>4</v>
      </c>
      <c r="D20" s="22">
        <v>1797257</v>
      </c>
      <c r="E20" s="27">
        <f t="shared" si="4"/>
        <v>21169023</v>
      </c>
      <c r="F20" s="7">
        <v>4</v>
      </c>
      <c r="G20" s="7">
        <v>2</v>
      </c>
      <c r="H20" s="7">
        <v>0</v>
      </c>
      <c r="I20" s="22">
        <v>3</v>
      </c>
      <c r="J20" s="22">
        <v>0</v>
      </c>
      <c r="K20" s="25">
        <f t="shared" si="0"/>
        <v>2.2256138103788161</v>
      </c>
      <c r="L20" s="25">
        <f t="shared" si="1"/>
        <v>1.1128069051894081</v>
      </c>
      <c r="M20" s="8">
        <f t="shared" si="2"/>
        <v>1.6692103577841122</v>
      </c>
      <c r="N20" s="25">
        <f t="shared" si="3"/>
        <v>0</v>
      </c>
      <c r="O20" s="1"/>
      <c r="P20" s="6" t="s">
        <v>39</v>
      </c>
      <c r="Q20" s="12" t="e">
        <v>#DIV/0!</v>
      </c>
    </row>
    <row r="21" spans="2:21" x14ac:dyDescent="0.25">
      <c r="B21" s="1">
        <v>15</v>
      </c>
      <c r="C21" s="17" t="s">
        <v>20</v>
      </c>
      <c r="D21" s="8">
        <f>SUM(D9:D20)</f>
        <v>21169023</v>
      </c>
      <c r="E21" s="27">
        <f>E20</f>
        <v>21169023</v>
      </c>
      <c r="F21" s="8">
        <f t="shared" ref="F21" si="5">SUM(F9:F20)</f>
        <v>57</v>
      </c>
      <c r="G21" s="8">
        <f>SUM(G9:G20)</f>
        <v>22</v>
      </c>
      <c r="H21" s="8">
        <f>SUM(H9:H20)</f>
        <v>2</v>
      </c>
      <c r="I21" s="8">
        <f>SUM(H9:H20)</f>
        <v>2</v>
      </c>
      <c r="J21" s="12">
        <f>SUM(I9:I20)</f>
        <v>122</v>
      </c>
      <c r="K21" s="24"/>
      <c r="L21" s="25"/>
      <c r="M21" s="25"/>
      <c r="N21" s="8"/>
      <c r="O21" s="25">
        <f>I21/D21*100000000</f>
        <v>9.4477671454180943</v>
      </c>
      <c r="U21" s="1" t="s">
        <v>27</v>
      </c>
    </row>
    <row r="22" spans="2:21" x14ac:dyDescent="0.25">
      <c r="C22" s="15" t="s">
        <v>26</v>
      </c>
    </row>
    <row r="23" spans="2:21" x14ac:dyDescent="0.25">
      <c r="B23" s="1" t="s">
        <v>14</v>
      </c>
      <c r="K23" s="30">
        <f>SUM(K9:K22)</f>
        <v>32.402290703633327</v>
      </c>
      <c r="L23" s="31">
        <f>SUM(L9:L22)</f>
        <v>12.607997423959404</v>
      </c>
      <c r="M23" s="32"/>
      <c r="N23" s="32"/>
    </row>
    <row r="24" spans="2:21" x14ac:dyDescent="0.25">
      <c r="C24" s="1" t="s">
        <v>21</v>
      </c>
    </row>
    <row r="25" spans="2:21" x14ac:dyDescent="0.25">
      <c r="C25" s="2"/>
      <c r="D25" s="1" t="s">
        <v>24</v>
      </c>
    </row>
    <row r="26" spans="2:21" x14ac:dyDescent="0.25">
      <c r="C26" s="9"/>
      <c r="D26" s="1" t="s">
        <v>25</v>
      </c>
    </row>
    <row r="29" spans="2:21" x14ac:dyDescent="0.25">
      <c r="B29" s="53"/>
      <c r="C29" s="55" t="s">
        <v>85</v>
      </c>
      <c r="D29" s="55"/>
      <c r="E29" s="55"/>
      <c r="F29" s="55"/>
      <c r="G29" s="55"/>
      <c r="H29" s="55"/>
      <c r="I29" s="55"/>
      <c r="J29" s="53"/>
    </row>
    <row r="30" spans="2:21" x14ac:dyDescent="0.25">
      <c r="B30" s="53"/>
      <c r="C30" s="54"/>
      <c r="D30" s="54"/>
      <c r="E30" s="54"/>
      <c r="F30" s="54"/>
      <c r="G30" s="54"/>
      <c r="H30" s="54"/>
      <c r="I30" s="56" t="s">
        <v>86</v>
      </c>
      <c r="J30" s="53"/>
    </row>
    <row r="31" spans="2:21" x14ac:dyDescent="0.25">
      <c r="C31" s="3" t="s">
        <v>15</v>
      </c>
      <c r="D31" s="34" t="s">
        <v>16</v>
      </c>
      <c r="E31" s="3" t="s">
        <v>1</v>
      </c>
      <c r="F31" s="3" t="s">
        <v>17</v>
      </c>
      <c r="G31" s="34" t="s">
        <v>18</v>
      </c>
      <c r="H31" s="3" t="s">
        <v>19</v>
      </c>
      <c r="I31" s="3" t="s">
        <v>75</v>
      </c>
      <c r="J31" s="4"/>
      <c r="K31"/>
      <c r="L31" s="52" t="s">
        <v>59</v>
      </c>
      <c r="M31" s="52"/>
      <c r="N31" s="1"/>
      <c r="O31" s="1"/>
    </row>
    <row r="32" spans="2:21" ht="19" customHeight="1" x14ac:dyDescent="0.25">
      <c r="B32" s="51">
        <v>2</v>
      </c>
      <c r="C32" s="39" t="s">
        <v>22</v>
      </c>
      <c r="D32" s="46" t="s">
        <v>43</v>
      </c>
      <c r="E32" s="46" t="s">
        <v>55</v>
      </c>
      <c r="F32" s="42" t="s">
        <v>57</v>
      </c>
      <c r="G32" s="43" t="s">
        <v>56</v>
      </c>
      <c r="H32" s="41" t="s">
        <v>53</v>
      </c>
      <c r="I32" s="41" t="s">
        <v>83</v>
      </c>
      <c r="J32"/>
      <c r="K32" s="39" t="s">
        <v>22</v>
      </c>
      <c r="L32" s="41" t="s">
        <v>83</v>
      </c>
      <c r="M32" s="1"/>
      <c r="N32" s="1"/>
      <c r="O32" s="1"/>
    </row>
    <row r="33" spans="2:16" ht="51" customHeight="1" x14ac:dyDescent="0.25">
      <c r="B33" s="51"/>
      <c r="C33" s="40"/>
      <c r="D33" s="47"/>
      <c r="E33" s="47"/>
      <c r="F33" s="42"/>
      <c r="G33" s="44"/>
      <c r="H33" s="41"/>
      <c r="I33" s="41"/>
      <c r="J33"/>
      <c r="K33" s="40"/>
      <c r="L33" s="41"/>
      <c r="M33" s="4" t="s">
        <v>78</v>
      </c>
      <c r="N33" s="1"/>
      <c r="O33" s="1"/>
    </row>
    <row r="34" spans="2:16" x14ac:dyDescent="0.25">
      <c r="B34" s="1">
        <v>3</v>
      </c>
      <c r="C34" s="13" t="s">
        <v>2</v>
      </c>
      <c r="D34" s="22">
        <f>D9</f>
        <v>1801580</v>
      </c>
      <c r="E34" s="27">
        <f>D34</f>
        <v>1801580</v>
      </c>
      <c r="F34" s="7">
        <f>G9</f>
        <v>0</v>
      </c>
      <c r="G34" s="8">
        <v>0</v>
      </c>
      <c r="H34" s="25">
        <f t="shared" ref="H34:H45" si="6">F34/D34*1000000</f>
        <v>0</v>
      </c>
      <c r="I34" s="25">
        <f t="shared" ref="I34:I45" si="7">G34/E34*1000000</f>
        <v>0</v>
      </c>
      <c r="J34"/>
      <c r="K34" s="13" t="s">
        <v>28</v>
      </c>
      <c r="L34" s="25">
        <v>0</v>
      </c>
      <c r="M34" s="1">
        <v>1.05</v>
      </c>
      <c r="N34" s="1"/>
      <c r="O34" s="1"/>
    </row>
    <row r="35" spans="2:16" x14ac:dyDescent="0.25">
      <c r="B35" s="1">
        <v>4</v>
      </c>
      <c r="C35" s="13" t="s">
        <v>3</v>
      </c>
      <c r="D35" s="22">
        <f>D10</f>
        <v>1502712</v>
      </c>
      <c r="E35" s="27">
        <f>E34+D35</f>
        <v>3304292</v>
      </c>
      <c r="F35" s="7">
        <f>G10</f>
        <v>2</v>
      </c>
      <c r="G35" s="8">
        <f t="shared" ref="G35:G45" si="8">G34+F35</f>
        <v>2</v>
      </c>
      <c r="H35" s="25">
        <f t="shared" si="6"/>
        <v>1.3309270172860801</v>
      </c>
      <c r="I35" s="25">
        <f t="shared" si="7"/>
        <v>0.60527338382927409</v>
      </c>
      <c r="J35"/>
      <c r="K35" s="13" t="s">
        <v>29</v>
      </c>
      <c r="L35" s="25">
        <v>0.60527338382927409</v>
      </c>
      <c r="M35" s="1">
        <v>1.05</v>
      </c>
      <c r="N35" s="1"/>
      <c r="O35" s="1"/>
    </row>
    <row r="36" spans="2:16" x14ac:dyDescent="0.25">
      <c r="B36" s="1">
        <v>5</v>
      </c>
      <c r="C36" s="13" t="s">
        <v>5</v>
      </c>
      <c r="D36" s="22">
        <f>D11</f>
        <v>1956023</v>
      </c>
      <c r="E36" s="27">
        <f t="shared" ref="E36:E45" si="9">E35+D36</f>
        <v>5260315</v>
      </c>
      <c r="F36" s="7">
        <f>G11</f>
        <v>0</v>
      </c>
      <c r="G36" s="8">
        <f t="shared" si="8"/>
        <v>2</v>
      </c>
      <c r="H36" s="25">
        <f t="shared" si="6"/>
        <v>0</v>
      </c>
      <c r="I36" s="25">
        <f t="shared" si="7"/>
        <v>0.38020536792948711</v>
      </c>
      <c r="J36"/>
      <c r="K36" s="13" t="s">
        <v>30</v>
      </c>
      <c r="L36" s="25">
        <v>0.38020536792948711</v>
      </c>
      <c r="M36" s="1">
        <v>1.05</v>
      </c>
      <c r="N36" s="1"/>
      <c r="O36" s="1"/>
    </row>
    <row r="37" spans="2:16" x14ac:dyDescent="0.25">
      <c r="B37" s="1">
        <v>6</v>
      </c>
      <c r="C37" s="13" t="s">
        <v>6</v>
      </c>
      <c r="D37" s="22">
        <f>D12</f>
        <v>1712670</v>
      </c>
      <c r="E37" s="27">
        <f t="shared" si="9"/>
        <v>6972985</v>
      </c>
      <c r="F37" s="7">
        <f>G12</f>
        <v>4</v>
      </c>
      <c r="G37" s="8">
        <f t="shared" si="8"/>
        <v>6</v>
      </c>
      <c r="H37" s="25">
        <f t="shared" si="6"/>
        <v>2.3355345746699596</v>
      </c>
      <c r="I37" s="25">
        <f t="shared" si="7"/>
        <v>0.86046363214606081</v>
      </c>
      <c r="J37"/>
      <c r="K37" s="13" t="s">
        <v>31</v>
      </c>
      <c r="L37" s="25">
        <v>0.86046363214606081</v>
      </c>
      <c r="M37" s="1">
        <v>1.05</v>
      </c>
      <c r="N37" s="1"/>
      <c r="O37" s="1"/>
    </row>
    <row r="38" spans="2:16" x14ac:dyDescent="0.25">
      <c r="B38" s="1">
        <v>7</v>
      </c>
      <c r="C38" s="13" t="s">
        <v>7</v>
      </c>
      <c r="D38" s="22">
        <f>D13</f>
        <v>1850234</v>
      </c>
      <c r="E38" s="27">
        <f t="shared" si="9"/>
        <v>8823219</v>
      </c>
      <c r="F38" s="7">
        <f>G13</f>
        <v>3</v>
      </c>
      <c r="G38" s="8">
        <f t="shared" si="8"/>
        <v>9</v>
      </c>
      <c r="H38" s="25">
        <f t="shared" si="6"/>
        <v>1.6214165343410618</v>
      </c>
      <c r="I38" s="25">
        <f t="shared" si="7"/>
        <v>1.0200358848624294</v>
      </c>
      <c r="J38"/>
      <c r="K38" s="13" t="s">
        <v>32</v>
      </c>
      <c r="L38" s="25">
        <v>1.0200358848624294</v>
      </c>
      <c r="M38" s="1">
        <v>1.05</v>
      </c>
      <c r="N38" s="1"/>
      <c r="O38" s="1"/>
    </row>
    <row r="39" spans="2:16" x14ac:dyDescent="0.25">
      <c r="B39" s="1">
        <v>8</v>
      </c>
      <c r="C39" s="13" t="s">
        <v>8</v>
      </c>
      <c r="D39" s="22">
        <f>D14</f>
        <v>1613975</v>
      </c>
      <c r="E39" s="27">
        <f t="shared" si="9"/>
        <v>10437194</v>
      </c>
      <c r="F39" s="7">
        <f>G14</f>
        <v>1</v>
      </c>
      <c r="G39" s="8">
        <f t="shared" si="8"/>
        <v>10</v>
      </c>
      <c r="H39" s="25">
        <f t="shared" si="6"/>
        <v>0.6195882835855574</v>
      </c>
      <c r="I39" s="25">
        <f t="shared" si="7"/>
        <v>0.95811192165250536</v>
      </c>
      <c r="J39"/>
      <c r="K39" s="13" t="s">
        <v>33</v>
      </c>
      <c r="L39" s="25">
        <v>0.95811192165250536</v>
      </c>
      <c r="M39" s="1">
        <v>1.05</v>
      </c>
      <c r="N39" s="1"/>
      <c r="O39" s="1"/>
    </row>
    <row r="40" spans="2:16" x14ac:dyDescent="0.25">
      <c r="B40" s="1">
        <v>9</v>
      </c>
      <c r="C40" s="13" t="s">
        <v>9</v>
      </c>
      <c r="D40" s="22">
        <f>D15</f>
        <v>1790356</v>
      </c>
      <c r="E40" s="27">
        <f t="shared" si="9"/>
        <v>12227550</v>
      </c>
      <c r="F40" s="7">
        <f>G15</f>
        <v>4</v>
      </c>
      <c r="G40" s="8">
        <f t="shared" si="8"/>
        <v>14</v>
      </c>
      <c r="H40" s="25">
        <f t="shared" si="6"/>
        <v>2.2341925293070206</v>
      </c>
      <c r="I40" s="25">
        <f t="shared" si="7"/>
        <v>1.1449554489656555</v>
      </c>
      <c r="J40"/>
      <c r="K40" s="13" t="s">
        <v>34</v>
      </c>
      <c r="L40" s="25">
        <v>1.1449554489656555</v>
      </c>
      <c r="M40" s="1">
        <v>1.05</v>
      </c>
      <c r="N40" s="1"/>
      <c r="O40" s="1"/>
    </row>
    <row r="41" spans="2:16" x14ac:dyDescent="0.25">
      <c r="B41" s="1">
        <v>10</v>
      </c>
      <c r="C41" s="13" t="s">
        <v>10</v>
      </c>
      <c r="D41" s="22">
        <f>D16</f>
        <v>1855678</v>
      </c>
      <c r="E41" s="27">
        <f t="shared" si="9"/>
        <v>14083228</v>
      </c>
      <c r="F41" s="7">
        <f>G16</f>
        <v>3</v>
      </c>
      <c r="G41" s="8">
        <f t="shared" si="8"/>
        <v>17</v>
      </c>
      <c r="H41" s="25">
        <f t="shared" si="6"/>
        <v>1.6166597868811292</v>
      </c>
      <c r="I41" s="25">
        <f t="shared" si="7"/>
        <v>1.2071096200388149</v>
      </c>
      <c r="J41"/>
      <c r="K41" s="13" t="s">
        <v>35</v>
      </c>
      <c r="L41" s="25">
        <v>1.2071096200388149</v>
      </c>
      <c r="M41" s="1">
        <v>1.05</v>
      </c>
      <c r="N41" s="1"/>
      <c r="O41" s="1"/>
    </row>
    <row r="42" spans="2:16" x14ac:dyDescent="0.25">
      <c r="B42" s="1">
        <v>11</v>
      </c>
      <c r="C42" s="13" t="s">
        <v>11</v>
      </c>
      <c r="D42" s="22">
        <f>D17</f>
        <v>1678573</v>
      </c>
      <c r="E42" s="27">
        <f t="shared" si="9"/>
        <v>15761801</v>
      </c>
      <c r="F42" s="7">
        <f>G17</f>
        <v>2</v>
      </c>
      <c r="G42" s="8">
        <f t="shared" si="8"/>
        <v>19</v>
      </c>
      <c r="H42" s="25">
        <f t="shared" si="6"/>
        <v>1.1914882462663228</v>
      </c>
      <c r="I42" s="25">
        <f t="shared" si="7"/>
        <v>1.2054460020146174</v>
      </c>
      <c r="J42"/>
      <c r="K42" s="13" t="s">
        <v>36</v>
      </c>
      <c r="L42" s="25">
        <v>1.2054460020146174</v>
      </c>
      <c r="M42" s="1">
        <v>1.05</v>
      </c>
      <c r="N42" s="1"/>
      <c r="O42" s="1"/>
    </row>
    <row r="43" spans="2:16" x14ac:dyDescent="0.25">
      <c r="B43" s="1">
        <v>12</v>
      </c>
      <c r="C43" s="13" t="s">
        <v>12</v>
      </c>
      <c r="D43" s="22">
        <f>D18</f>
        <v>1833572</v>
      </c>
      <c r="E43" s="27">
        <f t="shared" si="9"/>
        <v>17595373</v>
      </c>
      <c r="F43" s="7">
        <f>G18</f>
        <v>1</v>
      </c>
      <c r="G43" s="8">
        <f t="shared" si="8"/>
        <v>20</v>
      </c>
      <c r="H43" s="25">
        <f t="shared" si="6"/>
        <v>0.54538354643286435</v>
      </c>
      <c r="I43" s="25">
        <f t="shared" si="7"/>
        <v>1.1366624623416621</v>
      </c>
      <c r="J43"/>
      <c r="K43" s="13" t="s">
        <v>37</v>
      </c>
      <c r="L43" s="25">
        <v>1.1366624623416621</v>
      </c>
      <c r="M43" s="1">
        <v>1.05</v>
      </c>
      <c r="N43" s="1"/>
      <c r="O43" s="1"/>
    </row>
    <row r="44" spans="2:16" x14ac:dyDescent="0.25">
      <c r="B44" s="1">
        <v>13</v>
      </c>
      <c r="C44" s="13" t="s">
        <v>13</v>
      </c>
      <c r="D44" s="22">
        <f>D19</f>
        <v>1776393</v>
      </c>
      <c r="E44" s="27">
        <f t="shared" si="9"/>
        <v>19371766</v>
      </c>
      <c r="F44" s="7">
        <f>G19</f>
        <v>0</v>
      </c>
      <c r="G44" s="8">
        <f t="shared" si="8"/>
        <v>20</v>
      </c>
      <c r="H44" s="25">
        <f t="shared" si="6"/>
        <v>0</v>
      </c>
      <c r="I44" s="25">
        <f t="shared" si="7"/>
        <v>1.0324303938009576</v>
      </c>
      <c r="J44"/>
      <c r="K44" s="13" t="s">
        <v>38</v>
      </c>
      <c r="L44" s="25">
        <v>1.0324303938009576</v>
      </c>
      <c r="M44" s="1">
        <v>1.05</v>
      </c>
      <c r="N44" s="1"/>
      <c r="O44" s="1"/>
    </row>
    <row r="45" spans="2:16" x14ac:dyDescent="0.25">
      <c r="B45" s="1">
        <v>14</v>
      </c>
      <c r="C45" s="13" t="s">
        <v>4</v>
      </c>
      <c r="D45" s="22">
        <f>D20</f>
        <v>1797257</v>
      </c>
      <c r="E45" s="27">
        <f t="shared" si="9"/>
        <v>21169023</v>
      </c>
      <c r="F45" s="7">
        <f>G20</f>
        <v>2</v>
      </c>
      <c r="G45" s="8">
        <f t="shared" si="8"/>
        <v>22</v>
      </c>
      <c r="H45" s="25">
        <f t="shared" si="6"/>
        <v>1.1128069051894081</v>
      </c>
      <c r="I45" s="25">
        <f t="shared" si="7"/>
        <v>1.0392543859959904</v>
      </c>
      <c r="J45"/>
      <c r="K45" s="13" t="s">
        <v>39</v>
      </c>
      <c r="L45" s="25">
        <v>1.0392543859959904</v>
      </c>
      <c r="M45" s="1">
        <v>1.05</v>
      </c>
      <c r="N45" s="1"/>
      <c r="O45" s="1"/>
    </row>
    <row r="46" spans="2:16" x14ac:dyDescent="0.25">
      <c r="B46" s="1">
        <v>15</v>
      </c>
      <c r="C46" s="17" t="s">
        <v>20</v>
      </c>
      <c r="D46" s="8">
        <f>SUM(D34:D45)</f>
        <v>21169023</v>
      </c>
      <c r="F46" s="8">
        <f>SUM(F34:F45)</f>
        <v>22</v>
      </c>
      <c r="H46"/>
      <c r="I46"/>
      <c r="J46"/>
      <c r="K46"/>
      <c r="M46" s="1"/>
      <c r="N46" s="1"/>
      <c r="O46" s="1"/>
    </row>
    <row r="47" spans="2:16" x14ac:dyDescent="0.25">
      <c r="C47" s="28" t="s">
        <v>14</v>
      </c>
      <c r="P47" s="1" t="s">
        <v>60</v>
      </c>
    </row>
    <row r="48" spans="2:16" x14ac:dyDescent="0.25">
      <c r="C48" s="1" t="s">
        <v>21</v>
      </c>
      <c r="P48" s="1" t="s">
        <v>79</v>
      </c>
    </row>
    <row r="49" spans="2:15" x14ac:dyDescent="0.25">
      <c r="C49" s="2"/>
      <c r="D49" s="1" t="s">
        <v>24</v>
      </c>
    </row>
    <row r="50" spans="2:15" x14ac:dyDescent="0.25">
      <c r="C50" s="9"/>
      <c r="D50" s="1" t="s">
        <v>25</v>
      </c>
    </row>
    <row r="51" spans="2:15" x14ac:dyDescent="0.25">
      <c r="H51" s="30">
        <f>SUM(H34:H47)</f>
        <v>12.607997423959404</v>
      </c>
    </row>
    <row r="53" spans="2:15" x14ac:dyDescent="0.25">
      <c r="B53" s="38" t="s">
        <v>61</v>
      </c>
      <c r="C53" s="38"/>
      <c r="D53" s="38"/>
      <c r="E53" s="38"/>
      <c r="F53" s="38"/>
      <c r="G53" s="38"/>
      <c r="H53" s="38"/>
      <c r="I53" s="28"/>
      <c r="J53" s="28"/>
    </row>
    <row r="54" spans="2:15" x14ac:dyDescent="0.25">
      <c r="C54" s="4" t="s">
        <v>0</v>
      </c>
      <c r="D54" s="3" t="s">
        <v>15</v>
      </c>
      <c r="E54" s="3" t="s">
        <v>16</v>
      </c>
      <c r="F54" s="4" t="s">
        <v>1</v>
      </c>
      <c r="G54" s="4" t="s">
        <v>17</v>
      </c>
      <c r="H54" s="3" t="s">
        <v>18</v>
      </c>
      <c r="J54" s="4"/>
      <c r="K54"/>
      <c r="O54" s="1"/>
    </row>
    <row r="55" spans="2:15" ht="19" customHeight="1" x14ac:dyDescent="0.25">
      <c r="B55" s="37">
        <v>2</v>
      </c>
      <c r="C55" s="45" t="s">
        <v>22</v>
      </c>
      <c r="D55" s="41" t="s">
        <v>43</v>
      </c>
      <c r="E55" s="42" t="s">
        <v>62</v>
      </c>
      <c r="F55" s="42" t="s">
        <v>63</v>
      </c>
      <c r="G55" s="41" t="s">
        <v>50</v>
      </c>
      <c r="H55" s="41" t="s">
        <v>64</v>
      </c>
      <c r="I55"/>
      <c r="J55"/>
      <c r="K55"/>
      <c r="L55" s="1"/>
      <c r="M55" s="1"/>
      <c r="N55" s="1"/>
      <c r="O55" s="1"/>
    </row>
    <row r="56" spans="2:15" ht="39" customHeight="1" x14ac:dyDescent="0.25">
      <c r="B56" s="37"/>
      <c r="C56" s="45"/>
      <c r="D56" s="41"/>
      <c r="E56" s="42"/>
      <c r="F56" s="42"/>
      <c r="G56" s="41"/>
      <c r="H56" s="41"/>
      <c r="I56"/>
      <c r="J56"/>
      <c r="K56"/>
      <c r="L56" s="1"/>
      <c r="M56" s="1"/>
      <c r="N56" s="1"/>
      <c r="O56" s="1"/>
    </row>
    <row r="57" spans="2:15" x14ac:dyDescent="0.25">
      <c r="B57" s="1">
        <v>3</v>
      </c>
      <c r="C57" s="13" t="s">
        <v>2</v>
      </c>
      <c r="D57" s="22">
        <f>D9</f>
        <v>1801580</v>
      </c>
      <c r="E57" s="7">
        <f>F9</f>
        <v>5</v>
      </c>
      <c r="F57" s="7">
        <f>G9</f>
        <v>0</v>
      </c>
      <c r="G57" s="25">
        <f>E57/D57*1000000</f>
        <v>2.7753416445564452</v>
      </c>
      <c r="H57" s="25">
        <f>F57/D57*1000000</f>
        <v>0</v>
      </c>
      <c r="I57"/>
      <c r="J57"/>
      <c r="K57"/>
      <c r="L57" s="1"/>
      <c r="M57" s="1"/>
      <c r="N57" s="1"/>
      <c r="O57" s="1"/>
    </row>
    <row r="58" spans="2:15" x14ac:dyDescent="0.25">
      <c r="B58" s="1">
        <v>4</v>
      </c>
      <c r="C58" s="13" t="s">
        <v>3</v>
      </c>
      <c r="D58" s="22">
        <f>D10</f>
        <v>1502712</v>
      </c>
      <c r="E58" s="7">
        <f>F10</f>
        <v>4</v>
      </c>
      <c r="F58" s="7">
        <f>G10</f>
        <v>2</v>
      </c>
      <c r="G58" s="25">
        <f t="shared" ref="G58:G68" si="10">E58/D58*1000000</f>
        <v>2.6618540345721602</v>
      </c>
      <c r="H58" s="25">
        <f t="shared" ref="H58:H68" si="11">F58/D58*1000000</f>
        <v>1.3309270172860801</v>
      </c>
      <c r="I58"/>
      <c r="J58"/>
      <c r="K58"/>
      <c r="L58" s="1"/>
      <c r="M58" s="1"/>
      <c r="N58" s="1"/>
      <c r="O58" s="1"/>
    </row>
    <row r="59" spans="2:15" x14ac:dyDescent="0.25">
      <c r="B59" s="1">
        <v>5</v>
      </c>
      <c r="C59" s="13" t="s">
        <v>5</v>
      </c>
      <c r="D59" s="22">
        <f>D11</f>
        <v>1956023</v>
      </c>
      <c r="E59" s="7">
        <f>F11</f>
        <v>8</v>
      </c>
      <c r="F59" s="7">
        <f>G11</f>
        <v>0</v>
      </c>
      <c r="G59" s="25">
        <f t="shared" si="10"/>
        <v>4.089931457861181</v>
      </c>
      <c r="H59" s="25">
        <f t="shared" si="11"/>
        <v>0</v>
      </c>
      <c r="I59"/>
      <c r="J59"/>
      <c r="K59"/>
      <c r="L59" s="1"/>
      <c r="M59" s="1"/>
      <c r="N59" s="1"/>
      <c r="O59" s="1"/>
    </row>
    <row r="60" spans="2:15" x14ac:dyDescent="0.25">
      <c r="B60" s="1">
        <v>6</v>
      </c>
      <c r="C60" s="13" t="s">
        <v>6</v>
      </c>
      <c r="D60" s="22">
        <f>D12</f>
        <v>1712670</v>
      </c>
      <c r="E60" s="7">
        <f>F12</f>
        <v>6</v>
      </c>
      <c r="F60" s="7">
        <f>G12</f>
        <v>4</v>
      </c>
      <c r="G60" s="25">
        <f t="shared" si="10"/>
        <v>3.5033018620049394</v>
      </c>
      <c r="H60" s="25">
        <f t="shared" si="11"/>
        <v>2.3355345746699596</v>
      </c>
      <c r="I60"/>
      <c r="J60"/>
      <c r="K60"/>
      <c r="L60" s="1"/>
      <c r="M60" s="1"/>
      <c r="N60" s="1"/>
      <c r="O60" s="1"/>
    </row>
    <row r="61" spans="2:15" x14ac:dyDescent="0.25">
      <c r="B61" s="1">
        <v>7</v>
      </c>
      <c r="C61" s="13" t="s">
        <v>7</v>
      </c>
      <c r="D61" s="22">
        <f>D13</f>
        <v>1850234</v>
      </c>
      <c r="E61" s="7">
        <f>F13</f>
        <v>4</v>
      </c>
      <c r="F61" s="7">
        <f>G13</f>
        <v>3</v>
      </c>
      <c r="G61" s="25">
        <f t="shared" si="10"/>
        <v>2.1618887124547488</v>
      </c>
      <c r="H61" s="25">
        <f t="shared" si="11"/>
        <v>1.6214165343410618</v>
      </c>
      <c r="I61"/>
      <c r="J61"/>
      <c r="K61"/>
      <c r="L61" s="1"/>
      <c r="M61" s="1"/>
      <c r="N61" s="1"/>
      <c r="O61" s="1"/>
    </row>
    <row r="62" spans="2:15" x14ac:dyDescent="0.25">
      <c r="B62" s="1">
        <v>8</v>
      </c>
      <c r="C62" s="13" t="s">
        <v>8</v>
      </c>
      <c r="D62" s="22">
        <f>D14</f>
        <v>1613975</v>
      </c>
      <c r="E62" s="7">
        <f>F14</f>
        <v>8</v>
      </c>
      <c r="F62" s="7">
        <f>G14</f>
        <v>1</v>
      </c>
      <c r="G62" s="25">
        <f t="shared" si="10"/>
        <v>4.9567062686844592</v>
      </c>
      <c r="H62" s="25">
        <f t="shared" si="11"/>
        <v>0.6195882835855574</v>
      </c>
      <c r="I62"/>
      <c r="J62"/>
      <c r="K62"/>
      <c r="L62" s="1"/>
      <c r="M62" s="1"/>
      <c r="N62" s="1"/>
      <c r="O62" s="1"/>
    </row>
    <row r="63" spans="2:15" x14ac:dyDescent="0.25">
      <c r="B63" s="1">
        <v>9</v>
      </c>
      <c r="C63" s="13" t="s">
        <v>9</v>
      </c>
      <c r="D63" s="22">
        <f>D15</f>
        <v>1790356</v>
      </c>
      <c r="E63" s="7">
        <f>F15</f>
        <v>7</v>
      </c>
      <c r="F63" s="7">
        <f>G15</f>
        <v>4</v>
      </c>
      <c r="G63" s="25">
        <f t="shared" si="10"/>
        <v>3.9098369262872863</v>
      </c>
      <c r="H63" s="25">
        <f t="shared" si="11"/>
        <v>2.2341925293070206</v>
      </c>
      <c r="I63"/>
      <c r="J63"/>
      <c r="K63"/>
      <c r="L63" s="1"/>
      <c r="M63" s="1"/>
      <c r="N63" s="1"/>
      <c r="O63" s="1"/>
    </row>
    <row r="64" spans="2:15" x14ac:dyDescent="0.25">
      <c r="B64" s="1">
        <v>10</v>
      </c>
      <c r="C64" s="13" t="s">
        <v>10</v>
      </c>
      <c r="D64" s="22">
        <f>D16</f>
        <v>1855678</v>
      </c>
      <c r="E64" s="7">
        <f>F16</f>
        <v>5</v>
      </c>
      <c r="F64" s="7">
        <f>G16</f>
        <v>3</v>
      </c>
      <c r="G64" s="25">
        <f t="shared" si="10"/>
        <v>2.6944329781352154</v>
      </c>
      <c r="H64" s="25">
        <f t="shared" si="11"/>
        <v>1.6166597868811292</v>
      </c>
      <c r="I64"/>
      <c r="J64"/>
      <c r="K64"/>
      <c r="L64" s="1"/>
      <c r="M64" s="1"/>
      <c r="N64" s="1"/>
      <c r="O64" s="1"/>
    </row>
    <row r="65" spans="2:15" x14ac:dyDescent="0.25">
      <c r="B65" s="1">
        <v>11</v>
      </c>
      <c r="C65" s="13" t="s">
        <v>11</v>
      </c>
      <c r="D65" s="22">
        <f>D17</f>
        <v>1678573</v>
      </c>
      <c r="E65" s="7">
        <f>F17</f>
        <v>3</v>
      </c>
      <c r="F65" s="7">
        <f>G17</f>
        <v>2</v>
      </c>
      <c r="G65" s="25">
        <f t="shared" si="10"/>
        <v>1.787232369399484</v>
      </c>
      <c r="H65" s="25">
        <f t="shared" si="11"/>
        <v>1.1914882462663228</v>
      </c>
      <c r="I65"/>
      <c r="J65"/>
      <c r="K65"/>
      <c r="L65" s="1"/>
      <c r="M65" s="1"/>
      <c r="N65" s="1"/>
      <c r="O65" s="1"/>
    </row>
    <row r="66" spans="2:15" x14ac:dyDescent="0.25">
      <c r="B66" s="1">
        <v>12</v>
      </c>
      <c r="C66" s="13" t="s">
        <v>12</v>
      </c>
      <c r="D66" s="22">
        <f>D18</f>
        <v>1833572</v>
      </c>
      <c r="E66" s="7">
        <f>F18</f>
        <v>3</v>
      </c>
      <c r="F66" s="7">
        <f>G18</f>
        <v>1</v>
      </c>
      <c r="G66" s="25">
        <f t="shared" si="10"/>
        <v>1.6361506392985932</v>
      </c>
      <c r="H66" s="25">
        <f t="shared" si="11"/>
        <v>0.54538354643286435</v>
      </c>
      <c r="I66"/>
      <c r="J66"/>
      <c r="K66"/>
      <c r="L66" s="1"/>
      <c r="M66" s="1"/>
      <c r="N66" s="1"/>
      <c r="O66" s="1"/>
    </row>
    <row r="67" spans="2:15" x14ac:dyDescent="0.25">
      <c r="B67" s="1">
        <v>13</v>
      </c>
      <c r="C67" s="13" t="s">
        <v>13</v>
      </c>
      <c r="D67" s="22">
        <f>D19</f>
        <v>1776393</v>
      </c>
      <c r="E67" s="7">
        <f>F19</f>
        <v>0</v>
      </c>
      <c r="F67" s="7">
        <f>G19</f>
        <v>0</v>
      </c>
      <c r="G67" s="25">
        <f t="shared" si="10"/>
        <v>0</v>
      </c>
      <c r="H67" s="25">
        <f t="shared" si="11"/>
        <v>0</v>
      </c>
      <c r="I67"/>
      <c r="J67"/>
      <c r="K67"/>
      <c r="L67" s="1"/>
      <c r="M67" s="1"/>
      <c r="N67" s="1"/>
      <c r="O67" s="1"/>
    </row>
    <row r="68" spans="2:15" x14ac:dyDescent="0.25">
      <c r="B68" s="1">
        <v>14</v>
      </c>
      <c r="C68" s="13" t="s">
        <v>4</v>
      </c>
      <c r="D68" s="22">
        <f>D20</f>
        <v>1797257</v>
      </c>
      <c r="E68" s="7">
        <f>F20</f>
        <v>4</v>
      </c>
      <c r="F68" s="7">
        <f>G20</f>
        <v>2</v>
      </c>
      <c r="G68" s="25">
        <f t="shared" si="10"/>
        <v>2.2256138103788161</v>
      </c>
      <c r="H68" s="25">
        <f t="shared" si="11"/>
        <v>1.1128069051894081</v>
      </c>
      <c r="I68"/>
      <c r="J68"/>
      <c r="K68"/>
      <c r="L68" s="1"/>
      <c r="M68" s="1"/>
      <c r="N68" s="1"/>
      <c r="O68" s="1"/>
    </row>
    <row r="69" spans="2:15" x14ac:dyDescent="0.25">
      <c r="B69" s="1">
        <v>15</v>
      </c>
      <c r="C69" s="17" t="s">
        <v>20</v>
      </c>
      <c r="D69" s="8">
        <f>SUM(D57:D68)</f>
        <v>21169023</v>
      </c>
      <c r="E69" s="8">
        <f>SUM(E57:E68)</f>
        <v>57</v>
      </c>
      <c r="F69" s="8">
        <f>SUM(F57:F68)</f>
        <v>22</v>
      </c>
      <c r="G69" s="25">
        <f>E69/D69*1000000</f>
        <v>2.6926136364441571</v>
      </c>
      <c r="H69" s="25">
        <f>F69/D69*1000000</f>
        <v>1.0392543859959904</v>
      </c>
      <c r="I69"/>
      <c r="J69"/>
      <c r="K69"/>
      <c r="L69" s="1"/>
      <c r="M69" s="1"/>
      <c r="N69" s="1"/>
      <c r="O69" s="1"/>
    </row>
    <row r="70" spans="2:15" x14ac:dyDescent="0.25">
      <c r="B70" s="1">
        <v>16</v>
      </c>
      <c r="F70" s="33" t="s">
        <v>65</v>
      </c>
    </row>
    <row r="71" spans="2:15" x14ac:dyDescent="0.25">
      <c r="C71" s="28" t="s">
        <v>14</v>
      </c>
    </row>
    <row r="72" spans="2:15" x14ac:dyDescent="0.25">
      <c r="C72" s="1" t="s">
        <v>21</v>
      </c>
    </row>
    <row r="73" spans="2:15" x14ac:dyDescent="0.25">
      <c r="C73" s="2"/>
      <c r="D73" s="1" t="s">
        <v>24</v>
      </c>
    </row>
    <row r="74" spans="2:15" x14ac:dyDescent="0.25">
      <c r="C74" s="9"/>
      <c r="D74" s="1" t="s">
        <v>25</v>
      </c>
      <c r="G74" s="30">
        <f>SUM(G57:G69)</f>
        <v>35.094904340077484</v>
      </c>
      <c r="H74" s="30">
        <f>SUM(H57:H69)</f>
        <v>13.647251809955394</v>
      </c>
    </row>
    <row r="75" spans="2:15" x14ac:dyDescent="0.25">
      <c r="G75" s="30"/>
      <c r="H75" s="30"/>
    </row>
    <row r="77" spans="2:15" x14ac:dyDescent="0.25">
      <c r="B77" s="38" t="s">
        <v>77</v>
      </c>
      <c r="C77" s="38"/>
      <c r="D77" s="38"/>
      <c r="E77" s="38"/>
      <c r="F77" s="38"/>
      <c r="G77" s="38"/>
      <c r="H77" s="38"/>
      <c r="I77" s="38"/>
      <c r="J77" s="38"/>
      <c r="K77" s="38"/>
      <c r="L77" s="3"/>
      <c r="M77" s="3"/>
      <c r="N77" s="3"/>
    </row>
    <row r="78" spans="2:15" s="3" customFormat="1" x14ac:dyDescent="0.25">
      <c r="C78" s="34" t="s">
        <v>0</v>
      </c>
      <c r="D78" s="3" t="s">
        <v>15</v>
      </c>
      <c r="E78" s="3" t="s">
        <v>16</v>
      </c>
      <c r="F78" s="3" t="s">
        <v>1</v>
      </c>
      <c r="G78" s="3" t="s">
        <v>17</v>
      </c>
      <c r="H78" s="3" t="s">
        <v>18</v>
      </c>
      <c r="I78" s="3" t="s">
        <v>19</v>
      </c>
      <c r="J78" s="3" t="s">
        <v>75</v>
      </c>
      <c r="K78" s="3" t="s">
        <v>76</v>
      </c>
    </row>
    <row r="79" spans="2:15" ht="64" customHeight="1" x14ac:dyDescent="0.25">
      <c r="B79" s="35">
        <v>1</v>
      </c>
      <c r="C79" s="20" t="s">
        <v>22</v>
      </c>
      <c r="D79" s="26" t="s">
        <v>54</v>
      </c>
      <c r="E79" s="26" t="s">
        <v>55</v>
      </c>
      <c r="F79" s="26" t="s">
        <v>69</v>
      </c>
      <c r="G79" s="26" t="s">
        <v>71</v>
      </c>
      <c r="H79" s="26" t="s">
        <v>70</v>
      </c>
      <c r="I79" s="26" t="s">
        <v>72</v>
      </c>
      <c r="J79" s="26" t="s">
        <v>74</v>
      </c>
      <c r="K79" s="26" t="s">
        <v>73</v>
      </c>
      <c r="L79" s="1"/>
      <c r="M79" s="1"/>
      <c r="N79" s="1"/>
      <c r="O79" s="1"/>
    </row>
    <row r="80" spans="2:15" x14ac:dyDescent="0.25">
      <c r="B80" s="1">
        <v>2</v>
      </c>
      <c r="C80" s="13" t="s">
        <v>2</v>
      </c>
      <c r="D80" s="22">
        <v>1801580</v>
      </c>
      <c r="E80" s="27">
        <f>D80</f>
        <v>1801580</v>
      </c>
      <c r="F80" s="22">
        <v>0</v>
      </c>
      <c r="G80" s="8">
        <f>F80</f>
        <v>0</v>
      </c>
      <c r="H80" s="22">
        <v>0</v>
      </c>
      <c r="I80" s="8">
        <f>H80</f>
        <v>0</v>
      </c>
      <c r="J80" s="8">
        <f>(F80+H80)/D80*1000000</f>
        <v>0</v>
      </c>
      <c r="K80" s="8">
        <f>(G80+I80)/E80*1000000</f>
        <v>0</v>
      </c>
      <c r="L80" s="1"/>
      <c r="M80" s="1"/>
      <c r="N80" s="1"/>
      <c r="O80" s="1"/>
    </row>
    <row r="81" spans="2:15" x14ac:dyDescent="0.25">
      <c r="B81" s="1">
        <v>3</v>
      </c>
      <c r="C81" s="13" t="s">
        <v>3</v>
      </c>
      <c r="D81" s="22">
        <v>1502712</v>
      </c>
      <c r="E81" s="27">
        <f>E80+D81</f>
        <v>3304292</v>
      </c>
      <c r="F81" s="22">
        <v>20</v>
      </c>
      <c r="G81" s="8">
        <f>G80+F81</f>
        <v>20</v>
      </c>
      <c r="H81" s="22">
        <v>0</v>
      </c>
      <c r="I81" s="8">
        <f>I80+H81</f>
        <v>0</v>
      </c>
      <c r="J81" s="8">
        <f t="shared" ref="J81:J91" si="12">(F81+H81)/D81*1000000</f>
        <v>13.309270172860801</v>
      </c>
      <c r="K81" s="8">
        <f t="shared" ref="K81:K91" si="13">(G81+I81)/E81*1000000</f>
        <v>6.0527338382927418</v>
      </c>
      <c r="L81" s="1"/>
      <c r="M81" s="1"/>
      <c r="N81" s="1"/>
      <c r="O81" s="1"/>
    </row>
    <row r="82" spans="2:15" x14ac:dyDescent="0.25">
      <c r="B82" s="1">
        <v>4</v>
      </c>
      <c r="C82" s="13" t="s">
        <v>5</v>
      </c>
      <c r="D82" s="22">
        <v>1956023</v>
      </c>
      <c r="E82" s="27">
        <f t="shared" ref="E82:E91" si="14">E81+D82</f>
        <v>5260315</v>
      </c>
      <c r="F82" s="22">
        <v>0</v>
      </c>
      <c r="G82" s="8">
        <f t="shared" ref="G82:G91" si="15">G81+F82</f>
        <v>20</v>
      </c>
      <c r="H82" s="22">
        <v>0</v>
      </c>
      <c r="I82" s="8">
        <f t="shared" ref="I82:I91" si="16">I81+H82</f>
        <v>0</v>
      </c>
      <c r="J82" s="8">
        <f t="shared" si="12"/>
        <v>0</v>
      </c>
      <c r="K82" s="8">
        <f t="shared" si="13"/>
        <v>3.8020536792948709</v>
      </c>
      <c r="L82" s="1"/>
      <c r="M82" s="1"/>
      <c r="N82" s="1"/>
      <c r="O82" s="1"/>
    </row>
    <row r="83" spans="2:15" x14ac:dyDescent="0.25">
      <c r="B83" s="1">
        <v>5</v>
      </c>
      <c r="C83" s="13" t="s">
        <v>6</v>
      </c>
      <c r="D83" s="22">
        <v>1712670</v>
      </c>
      <c r="E83" s="27">
        <f t="shared" si="14"/>
        <v>6972985</v>
      </c>
      <c r="F83" s="22">
        <v>30</v>
      </c>
      <c r="G83" s="8">
        <f t="shared" si="15"/>
        <v>50</v>
      </c>
      <c r="H83" s="22">
        <v>0</v>
      </c>
      <c r="I83" s="8">
        <f t="shared" si="16"/>
        <v>0</v>
      </c>
      <c r="J83" s="8">
        <f t="shared" si="12"/>
        <v>17.516509310024698</v>
      </c>
      <c r="K83" s="8">
        <f t="shared" si="13"/>
        <v>7.1705302678838398</v>
      </c>
      <c r="L83" s="1"/>
      <c r="M83" s="1"/>
      <c r="N83" s="1"/>
      <c r="O83" s="1"/>
    </row>
    <row r="84" spans="2:15" x14ac:dyDescent="0.25">
      <c r="B84" s="1">
        <v>6</v>
      </c>
      <c r="C84" s="13" t="s">
        <v>7</v>
      </c>
      <c r="D84" s="22">
        <v>1850234</v>
      </c>
      <c r="E84" s="27">
        <f t="shared" si="14"/>
        <v>8823219</v>
      </c>
      <c r="F84" s="22">
        <v>12</v>
      </c>
      <c r="G84" s="8">
        <f t="shared" si="15"/>
        <v>62</v>
      </c>
      <c r="H84" s="22">
        <v>1800</v>
      </c>
      <c r="I84" s="8">
        <f t="shared" si="16"/>
        <v>1800</v>
      </c>
      <c r="J84" s="8">
        <f t="shared" si="12"/>
        <v>979.3355867420014</v>
      </c>
      <c r="K84" s="8">
        <f t="shared" si="13"/>
        <v>211.03409084598263</v>
      </c>
      <c r="L84" s="1"/>
      <c r="M84" s="1"/>
      <c r="N84" s="1"/>
      <c r="O84" s="1"/>
    </row>
    <row r="85" spans="2:15" x14ac:dyDescent="0.25">
      <c r="B85" s="1">
        <v>7</v>
      </c>
      <c r="C85" s="13" t="s">
        <v>8</v>
      </c>
      <c r="D85" s="22">
        <v>1613975</v>
      </c>
      <c r="E85" s="27">
        <f t="shared" si="14"/>
        <v>10437194</v>
      </c>
      <c r="F85" s="22">
        <v>5</v>
      </c>
      <c r="G85" s="8">
        <f t="shared" si="15"/>
        <v>67</v>
      </c>
      <c r="H85" s="22">
        <v>0</v>
      </c>
      <c r="I85" s="8">
        <f t="shared" si="16"/>
        <v>1800</v>
      </c>
      <c r="J85" s="8">
        <f t="shared" si="12"/>
        <v>3.0979414179277871</v>
      </c>
      <c r="K85" s="8">
        <f t="shared" si="13"/>
        <v>178.87949577252277</v>
      </c>
      <c r="L85" s="1"/>
      <c r="M85" s="1"/>
      <c r="N85" s="1"/>
      <c r="O85" s="1"/>
    </row>
    <row r="86" spans="2:15" x14ac:dyDescent="0.25">
      <c r="B86" s="1">
        <v>8</v>
      </c>
      <c r="C86" s="13" t="s">
        <v>9</v>
      </c>
      <c r="D86" s="22">
        <v>1790356</v>
      </c>
      <c r="E86" s="27">
        <f t="shared" si="14"/>
        <v>12227550</v>
      </c>
      <c r="F86" s="22">
        <v>28</v>
      </c>
      <c r="G86" s="8">
        <f t="shared" si="15"/>
        <v>95</v>
      </c>
      <c r="H86" s="22">
        <v>0</v>
      </c>
      <c r="I86" s="8">
        <f t="shared" si="16"/>
        <v>1800</v>
      </c>
      <c r="J86" s="8">
        <f t="shared" si="12"/>
        <v>15.639347705149145</v>
      </c>
      <c r="K86" s="8">
        <f t="shared" si="13"/>
        <v>154.97789827070835</v>
      </c>
      <c r="L86" s="1"/>
      <c r="M86" s="1"/>
      <c r="N86" s="1"/>
      <c r="O86" s="1"/>
    </row>
    <row r="87" spans="2:15" x14ac:dyDescent="0.25">
      <c r="B87" s="1">
        <v>9</v>
      </c>
      <c r="C87" s="13" t="s">
        <v>10</v>
      </c>
      <c r="D87" s="22">
        <v>1855678</v>
      </c>
      <c r="E87" s="27">
        <f t="shared" si="14"/>
        <v>14083228</v>
      </c>
      <c r="F87" s="22">
        <v>23</v>
      </c>
      <c r="G87" s="8">
        <f t="shared" si="15"/>
        <v>118</v>
      </c>
      <c r="H87" s="22">
        <v>0</v>
      </c>
      <c r="I87" s="8">
        <f t="shared" si="16"/>
        <v>1800</v>
      </c>
      <c r="J87" s="8">
        <f t="shared" si="12"/>
        <v>12.394391699421991</v>
      </c>
      <c r="K87" s="8">
        <f t="shared" si="13"/>
        <v>136.19036771967336</v>
      </c>
      <c r="L87" s="1"/>
      <c r="M87" s="1"/>
      <c r="N87" s="1"/>
      <c r="O87" s="1"/>
    </row>
    <row r="88" spans="2:15" x14ac:dyDescent="0.25">
      <c r="B88" s="1">
        <v>10</v>
      </c>
      <c r="C88" s="13" t="s">
        <v>11</v>
      </c>
      <c r="D88" s="22">
        <v>1678573</v>
      </c>
      <c r="E88" s="27">
        <f t="shared" si="14"/>
        <v>15761801</v>
      </c>
      <c r="F88" s="22">
        <v>0</v>
      </c>
      <c r="G88" s="8">
        <f t="shared" si="15"/>
        <v>118</v>
      </c>
      <c r="H88" s="22">
        <v>0</v>
      </c>
      <c r="I88" s="8">
        <f t="shared" si="16"/>
        <v>1800</v>
      </c>
      <c r="J88" s="8">
        <f t="shared" si="12"/>
        <v>0</v>
      </c>
      <c r="K88" s="8">
        <f t="shared" si="13"/>
        <v>121.68660167705454</v>
      </c>
      <c r="L88" s="1"/>
      <c r="M88" s="1"/>
      <c r="N88" s="1"/>
      <c r="O88" s="1"/>
    </row>
    <row r="89" spans="2:15" x14ac:dyDescent="0.25">
      <c r="B89" s="1">
        <v>11</v>
      </c>
      <c r="C89" s="13" t="s">
        <v>12</v>
      </c>
      <c r="D89" s="22">
        <v>1833572</v>
      </c>
      <c r="E89" s="27">
        <f t="shared" si="14"/>
        <v>17595373</v>
      </c>
      <c r="F89" s="22">
        <v>1</v>
      </c>
      <c r="G89" s="8">
        <f t="shared" si="15"/>
        <v>119</v>
      </c>
      <c r="H89" s="22">
        <v>6000</v>
      </c>
      <c r="I89" s="8">
        <f t="shared" si="16"/>
        <v>7800</v>
      </c>
      <c r="J89" s="8">
        <f t="shared" si="12"/>
        <v>3272.8466621436191</v>
      </c>
      <c r="K89" s="8">
        <f t="shared" si="13"/>
        <v>450.0615019641811</v>
      </c>
      <c r="L89" s="1"/>
      <c r="M89" s="1"/>
      <c r="N89" s="1"/>
      <c r="O89" s="1"/>
    </row>
    <row r="90" spans="2:15" ht="19" customHeight="1" x14ac:dyDescent="0.25">
      <c r="B90" s="1">
        <v>12</v>
      </c>
      <c r="C90" s="13" t="s">
        <v>13</v>
      </c>
      <c r="D90" s="22">
        <v>1776393</v>
      </c>
      <c r="E90" s="27">
        <f t="shared" si="14"/>
        <v>19371766</v>
      </c>
      <c r="F90" s="22">
        <v>0</v>
      </c>
      <c r="G90" s="8">
        <f t="shared" si="15"/>
        <v>119</v>
      </c>
      <c r="H90" s="22">
        <v>0</v>
      </c>
      <c r="I90" s="8">
        <f t="shared" si="16"/>
        <v>7800</v>
      </c>
      <c r="J90" s="8">
        <f t="shared" si="12"/>
        <v>0</v>
      </c>
      <c r="K90" s="8">
        <f t="shared" si="13"/>
        <v>408.79081442548915</v>
      </c>
      <c r="L90" s="1"/>
      <c r="M90" s="1"/>
      <c r="N90" s="1"/>
      <c r="O90" s="1"/>
    </row>
    <row r="91" spans="2:15" x14ac:dyDescent="0.25">
      <c r="B91" s="1">
        <v>13</v>
      </c>
      <c r="C91" s="13" t="s">
        <v>4</v>
      </c>
      <c r="D91" s="22">
        <v>1797257</v>
      </c>
      <c r="E91" s="27">
        <f t="shared" si="14"/>
        <v>21169023</v>
      </c>
      <c r="F91" s="22">
        <v>3</v>
      </c>
      <c r="G91" s="8">
        <f t="shared" si="15"/>
        <v>122</v>
      </c>
      <c r="H91" s="22">
        <v>0</v>
      </c>
      <c r="I91" s="8">
        <f t="shared" si="16"/>
        <v>7800</v>
      </c>
      <c r="J91" s="8">
        <f t="shared" si="12"/>
        <v>1.6692103577841122</v>
      </c>
      <c r="K91" s="8">
        <f t="shared" si="13"/>
        <v>374.22605663001076</v>
      </c>
      <c r="L91" s="1"/>
      <c r="M91" s="1"/>
      <c r="N91" s="1"/>
      <c r="O91" s="1"/>
    </row>
    <row r="92" spans="2:15" x14ac:dyDescent="0.25">
      <c r="C92" s="15" t="s">
        <v>26</v>
      </c>
      <c r="H92"/>
      <c r="I92" s="33"/>
      <c r="L92" s="1"/>
      <c r="M92" s="1"/>
      <c r="N92" s="1"/>
      <c r="O92" s="1"/>
    </row>
    <row r="93" spans="2:15" x14ac:dyDescent="0.25">
      <c r="L93" s="1"/>
      <c r="M93" s="1"/>
      <c r="N93" s="1"/>
      <c r="O93" s="1"/>
    </row>
    <row r="94" spans="2:15" x14ac:dyDescent="0.25">
      <c r="B94" s="1" t="s">
        <v>14</v>
      </c>
      <c r="I94"/>
      <c r="J94"/>
      <c r="K94"/>
      <c r="L94" s="1"/>
      <c r="M94" s="1"/>
      <c r="N94" s="1"/>
      <c r="O94" s="1"/>
    </row>
    <row r="95" spans="2:15" x14ac:dyDescent="0.25">
      <c r="C95" s="1" t="s">
        <v>21</v>
      </c>
      <c r="O95" s="1"/>
    </row>
    <row r="96" spans="2:15" x14ac:dyDescent="0.25">
      <c r="C96" s="2"/>
      <c r="D96" s="1" t="s">
        <v>24</v>
      </c>
      <c r="O96" s="1"/>
    </row>
    <row r="97" spans="2:15" x14ac:dyDescent="0.25">
      <c r="C97" s="9"/>
      <c r="D97" s="1" t="s">
        <v>25</v>
      </c>
      <c r="J97"/>
      <c r="L97" s="1"/>
      <c r="M97" s="1"/>
      <c r="N97" s="1"/>
      <c r="O97" s="1"/>
    </row>
    <row r="98" spans="2:15" x14ac:dyDescent="0.25">
      <c r="J98"/>
      <c r="L98" s="1"/>
      <c r="M98" s="1"/>
      <c r="N98" s="1"/>
      <c r="O98" s="1"/>
    </row>
    <row r="99" spans="2:15" x14ac:dyDescent="0.25">
      <c r="J99"/>
      <c r="L99" s="1"/>
      <c r="M99" s="1"/>
      <c r="N99" s="1"/>
      <c r="O99" s="1"/>
    </row>
    <row r="100" spans="2:15" x14ac:dyDescent="0.25">
      <c r="C100" s="38" t="s">
        <v>66</v>
      </c>
      <c r="D100" s="38"/>
      <c r="E100" s="38"/>
      <c r="F100" s="38"/>
      <c r="G100" s="38"/>
      <c r="H100" s="38"/>
      <c r="I100" s="38"/>
      <c r="J100"/>
      <c r="L100" s="1"/>
      <c r="M100" s="1"/>
      <c r="N100" s="1"/>
      <c r="O100" s="1"/>
    </row>
    <row r="101" spans="2:15" x14ac:dyDescent="0.25">
      <c r="C101" s="4" t="s">
        <v>0</v>
      </c>
      <c r="D101" s="3" t="s">
        <v>15</v>
      </c>
      <c r="E101" s="3" t="s">
        <v>16</v>
      </c>
      <c r="F101" s="3" t="s">
        <v>1</v>
      </c>
      <c r="G101" s="3" t="s">
        <v>17</v>
      </c>
      <c r="H101" s="3" t="s">
        <v>18</v>
      </c>
      <c r="I101" s="3" t="s">
        <v>19</v>
      </c>
      <c r="J101"/>
      <c r="L101" s="1"/>
      <c r="M101" s="1"/>
      <c r="N101" s="1"/>
      <c r="O101" s="1"/>
    </row>
    <row r="102" spans="2:15" ht="58" customHeight="1" x14ac:dyDescent="0.25">
      <c r="B102" s="35">
        <v>1</v>
      </c>
      <c r="C102" s="20" t="s">
        <v>22</v>
      </c>
      <c r="D102" s="18" t="s">
        <v>54</v>
      </c>
      <c r="E102" s="18" t="s">
        <v>55</v>
      </c>
      <c r="F102" s="18" t="s">
        <v>67</v>
      </c>
      <c r="G102" s="29" t="s">
        <v>68</v>
      </c>
      <c r="H102" s="18" t="s">
        <v>81</v>
      </c>
      <c r="I102" s="18" t="s">
        <v>82</v>
      </c>
      <c r="J102"/>
      <c r="L102" s="1"/>
      <c r="N102" s="1"/>
      <c r="O102" s="1"/>
    </row>
    <row r="103" spans="2:15" x14ac:dyDescent="0.25">
      <c r="B103" s="1">
        <v>2</v>
      </c>
      <c r="C103" s="13" t="s">
        <v>2</v>
      </c>
      <c r="D103" s="22">
        <v>1801580</v>
      </c>
      <c r="E103" s="27">
        <f>D103</f>
        <v>1801580</v>
      </c>
      <c r="F103" s="7">
        <f>H9</f>
        <v>0</v>
      </c>
      <c r="G103" s="27">
        <f>F103</f>
        <v>0</v>
      </c>
      <c r="H103" s="25">
        <f>F103/D103*100000000</f>
        <v>0</v>
      </c>
      <c r="I103" s="25">
        <f>G103/E103*100000000</f>
        <v>0</v>
      </c>
      <c r="L103" s="1"/>
      <c r="M103" s="1"/>
      <c r="N103" s="1"/>
    </row>
    <row r="104" spans="2:15" x14ac:dyDescent="0.25">
      <c r="B104" s="1">
        <v>3</v>
      </c>
      <c r="C104" s="13" t="s">
        <v>3</v>
      </c>
      <c r="D104" s="22">
        <v>1502712</v>
      </c>
      <c r="E104" s="27">
        <f>E103+D104</f>
        <v>3304292</v>
      </c>
      <c r="F104" s="7">
        <f>H10</f>
        <v>1</v>
      </c>
      <c r="G104" s="27">
        <f>G103+F104</f>
        <v>1</v>
      </c>
      <c r="H104" s="25">
        <f t="shared" ref="H104:H114" si="17">F104/D104*100000000</f>
        <v>66.546350864304003</v>
      </c>
      <c r="I104" s="25">
        <f t="shared" ref="I104:I114" si="18">G104/E104*100000000</f>
        <v>30.263669191463705</v>
      </c>
    </row>
    <row r="105" spans="2:15" x14ac:dyDescent="0.25">
      <c r="B105" s="1">
        <v>4</v>
      </c>
      <c r="C105" s="13" t="s">
        <v>5</v>
      </c>
      <c r="D105" s="22">
        <v>1956023</v>
      </c>
      <c r="E105" s="27">
        <f t="shared" ref="E105:E114" si="19">E104+D105</f>
        <v>5260315</v>
      </c>
      <c r="F105" s="7">
        <f>H11</f>
        <v>0</v>
      </c>
      <c r="G105" s="27">
        <f t="shared" ref="G105:G114" si="20">G104+F105</f>
        <v>1</v>
      </c>
      <c r="H105" s="25">
        <f t="shared" si="17"/>
        <v>0</v>
      </c>
      <c r="I105" s="25">
        <f t="shared" si="18"/>
        <v>19.010268396474356</v>
      </c>
    </row>
    <row r="106" spans="2:15" x14ac:dyDescent="0.25">
      <c r="B106" s="1">
        <v>5</v>
      </c>
      <c r="C106" s="13" t="s">
        <v>6</v>
      </c>
      <c r="D106" s="22">
        <v>1712670</v>
      </c>
      <c r="E106" s="27">
        <f t="shared" si="19"/>
        <v>6972985</v>
      </c>
      <c r="F106" s="7">
        <f>H12</f>
        <v>0</v>
      </c>
      <c r="G106" s="27">
        <f t="shared" si="20"/>
        <v>1</v>
      </c>
      <c r="H106" s="25">
        <f t="shared" si="17"/>
        <v>0</v>
      </c>
      <c r="I106" s="25">
        <f t="shared" si="18"/>
        <v>14.34106053576768</v>
      </c>
    </row>
    <row r="107" spans="2:15" x14ac:dyDescent="0.25">
      <c r="B107" s="1">
        <v>6</v>
      </c>
      <c r="C107" s="13" t="s">
        <v>7</v>
      </c>
      <c r="D107" s="22">
        <v>1850234</v>
      </c>
      <c r="E107" s="27">
        <f t="shared" si="19"/>
        <v>8823219</v>
      </c>
      <c r="F107" s="7">
        <f>H13</f>
        <v>0</v>
      </c>
      <c r="G107" s="27">
        <f t="shared" si="20"/>
        <v>1</v>
      </c>
      <c r="H107" s="25">
        <f t="shared" si="17"/>
        <v>0</v>
      </c>
      <c r="I107" s="25">
        <f t="shared" si="18"/>
        <v>11.333732054026994</v>
      </c>
    </row>
    <row r="108" spans="2:15" x14ac:dyDescent="0.25">
      <c r="B108" s="1">
        <v>7</v>
      </c>
      <c r="C108" s="13" t="s">
        <v>8</v>
      </c>
      <c r="D108" s="22">
        <v>1613975</v>
      </c>
      <c r="E108" s="27">
        <f t="shared" si="19"/>
        <v>10437194</v>
      </c>
      <c r="F108" s="7">
        <f>H14</f>
        <v>0</v>
      </c>
      <c r="G108" s="27">
        <f t="shared" si="20"/>
        <v>1</v>
      </c>
      <c r="H108" s="25">
        <f t="shared" si="17"/>
        <v>0</v>
      </c>
      <c r="I108" s="25">
        <f t="shared" si="18"/>
        <v>9.5811192165250549</v>
      </c>
    </row>
    <row r="109" spans="2:15" x14ac:dyDescent="0.25">
      <c r="B109" s="1">
        <v>8</v>
      </c>
      <c r="C109" s="13" t="s">
        <v>9</v>
      </c>
      <c r="D109" s="22">
        <v>1790356</v>
      </c>
      <c r="E109" s="27">
        <f t="shared" si="19"/>
        <v>12227550</v>
      </c>
      <c r="F109" s="7">
        <f>H15</f>
        <v>0</v>
      </c>
      <c r="G109" s="27">
        <f t="shared" si="20"/>
        <v>1</v>
      </c>
      <c r="H109" s="25">
        <f t="shared" si="17"/>
        <v>0</v>
      </c>
      <c r="I109" s="25">
        <f t="shared" si="18"/>
        <v>8.1782532068975389</v>
      </c>
    </row>
    <row r="110" spans="2:15" x14ac:dyDescent="0.25">
      <c r="B110" s="1">
        <v>9</v>
      </c>
      <c r="C110" s="13" t="s">
        <v>10</v>
      </c>
      <c r="D110" s="22">
        <v>1855678</v>
      </c>
      <c r="E110" s="27">
        <f t="shared" si="19"/>
        <v>14083228</v>
      </c>
      <c r="F110" s="7">
        <f>H16</f>
        <v>0</v>
      </c>
      <c r="G110" s="27">
        <f t="shared" si="20"/>
        <v>1</v>
      </c>
      <c r="H110" s="25">
        <f t="shared" si="17"/>
        <v>0</v>
      </c>
      <c r="I110" s="25">
        <f t="shared" si="18"/>
        <v>7.1006448237577358</v>
      </c>
    </row>
    <row r="111" spans="2:15" x14ac:dyDescent="0.25">
      <c r="B111" s="1">
        <v>10</v>
      </c>
      <c r="C111" s="13" t="s">
        <v>11</v>
      </c>
      <c r="D111" s="22">
        <v>1678573</v>
      </c>
      <c r="E111" s="27">
        <f t="shared" si="19"/>
        <v>15761801</v>
      </c>
      <c r="F111" s="7">
        <f>H17</f>
        <v>1</v>
      </c>
      <c r="G111" s="27">
        <f t="shared" si="20"/>
        <v>2</v>
      </c>
      <c r="H111" s="25">
        <f t="shared" si="17"/>
        <v>59.574412313316138</v>
      </c>
      <c r="I111" s="25">
        <f t="shared" si="18"/>
        <v>12.688905284364393</v>
      </c>
    </row>
    <row r="112" spans="2:15" x14ac:dyDescent="0.25">
      <c r="B112" s="1">
        <v>11</v>
      </c>
      <c r="C112" s="13" t="s">
        <v>12</v>
      </c>
      <c r="D112" s="22">
        <v>1833572</v>
      </c>
      <c r="E112" s="27">
        <f t="shared" si="19"/>
        <v>17595373</v>
      </c>
      <c r="F112" s="7">
        <f>H18</f>
        <v>0</v>
      </c>
      <c r="G112" s="27">
        <f t="shared" si="20"/>
        <v>2</v>
      </c>
      <c r="H112" s="25">
        <f t="shared" si="17"/>
        <v>0</v>
      </c>
      <c r="I112" s="25">
        <f t="shared" si="18"/>
        <v>11.366624623416621</v>
      </c>
    </row>
    <row r="113" spans="2:9" x14ac:dyDescent="0.25">
      <c r="B113" s="1">
        <v>12</v>
      </c>
      <c r="C113" s="13" t="s">
        <v>13</v>
      </c>
      <c r="D113" s="22">
        <v>1776393</v>
      </c>
      <c r="E113" s="27">
        <f t="shared" si="19"/>
        <v>19371766</v>
      </c>
      <c r="F113" s="7">
        <f>H19</f>
        <v>0</v>
      </c>
      <c r="G113" s="27">
        <f t="shared" si="20"/>
        <v>2</v>
      </c>
      <c r="H113" s="25">
        <f t="shared" si="17"/>
        <v>0</v>
      </c>
      <c r="I113" s="25">
        <f t="shared" si="18"/>
        <v>10.324303938009576</v>
      </c>
    </row>
    <row r="114" spans="2:9" x14ac:dyDescent="0.25">
      <c r="B114" s="1">
        <v>13</v>
      </c>
      <c r="C114" s="13" t="s">
        <v>4</v>
      </c>
      <c r="D114" s="22">
        <v>1797257</v>
      </c>
      <c r="E114" s="27">
        <f t="shared" si="19"/>
        <v>21169023</v>
      </c>
      <c r="F114" s="7">
        <f>H20</f>
        <v>0</v>
      </c>
      <c r="G114" s="27">
        <f t="shared" si="20"/>
        <v>2</v>
      </c>
      <c r="H114" s="25">
        <f t="shared" si="17"/>
        <v>0</v>
      </c>
      <c r="I114" s="25">
        <f t="shared" si="18"/>
        <v>9.4477671454180943</v>
      </c>
    </row>
    <row r="115" spans="2:9" x14ac:dyDescent="0.25">
      <c r="C115" s="15" t="s">
        <v>26</v>
      </c>
      <c r="E115"/>
      <c r="F115"/>
      <c r="G115"/>
      <c r="H115"/>
      <c r="I115"/>
    </row>
    <row r="117" spans="2:9" x14ac:dyDescent="0.25">
      <c r="B117" s="1" t="s">
        <v>14</v>
      </c>
    </row>
    <row r="118" spans="2:9" x14ac:dyDescent="0.25">
      <c r="C118" s="1" t="s">
        <v>21</v>
      </c>
    </row>
    <row r="119" spans="2:9" x14ac:dyDescent="0.25">
      <c r="C119" s="2"/>
      <c r="D119" s="1" t="s">
        <v>24</v>
      </c>
    </row>
    <row r="120" spans="2:9" x14ac:dyDescent="0.25">
      <c r="C120" s="9"/>
      <c r="D120" s="1" t="s">
        <v>25</v>
      </c>
    </row>
  </sheetData>
  <mergeCells count="33">
    <mergeCell ref="L31:M31"/>
    <mergeCell ref="C29:I29"/>
    <mergeCell ref="K7:K8"/>
    <mergeCell ref="D7:D8"/>
    <mergeCell ref="E7:E8"/>
    <mergeCell ref="F7:H7"/>
    <mergeCell ref="I7:I8"/>
    <mergeCell ref="J7:J8"/>
    <mergeCell ref="L32:L33"/>
    <mergeCell ref="B53:H53"/>
    <mergeCell ref="I32:I33"/>
    <mergeCell ref="H32:H33"/>
    <mergeCell ref="F32:F33"/>
    <mergeCell ref="G32:G33"/>
    <mergeCell ref="D32:D33"/>
    <mergeCell ref="E32:E33"/>
    <mergeCell ref="C32:C33"/>
    <mergeCell ref="B32:B33"/>
    <mergeCell ref="B2:K2"/>
    <mergeCell ref="B55:B56"/>
    <mergeCell ref="B77:K77"/>
    <mergeCell ref="C100:I100"/>
    <mergeCell ref="K32:K33"/>
    <mergeCell ref="C55:C56"/>
    <mergeCell ref="D55:D56"/>
    <mergeCell ref="F55:F56"/>
    <mergeCell ref="H55:H56"/>
    <mergeCell ref="G55:G56"/>
    <mergeCell ref="E55:E56"/>
    <mergeCell ref="B5:N5"/>
    <mergeCell ref="N7:N8"/>
    <mergeCell ref="M7:M8"/>
    <mergeCell ref="L7:L8"/>
  </mergeCells>
  <phoneticPr fontId="4" type="noConversion"/>
  <pageMargins left="0.25" right="0.25" top="0.75" bottom="0.75" header="0.3" footer="0.3"/>
  <pageSetup paperSize="9" scale="78" orientation="landscape" horizontalDpi="0" verticalDpi="0"/>
  <ignoredErrors>
    <ignoredError sqref="F21" formulaRange="1"/>
    <ignoredError sqref="F35:F45 F103:F11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Inic de segurança</vt:lpstr>
      <vt:lpstr>Plan3</vt:lpstr>
      <vt:lpstr>'Inic de segurança'!_Toc114376643</vt:lpstr>
      <vt:lpstr>'Inic de segurança'!Area_de_impressao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Dorian L Bachmann</cp:lastModifiedBy>
  <cp:lastPrinted>2019-05-21T19:00:26Z</cp:lastPrinted>
  <dcterms:created xsi:type="dcterms:W3CDTF">2010-08-06T13:34:23Z</dcterms:created>
  <dcterms:modified xsi:type="dcterms:W3CDTF">2023-06-11T09:47:21Z</dcterms:modified>
</cp:coreProperties>
</file>